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kon/Desktop/"/>
    </mc:Choice>
  </mc:AlternateContent>
  <bookViews>
    <workbookView xWindow="40" yWindow="0" windowWidth="28040" windowHeight="16640" xr2:uid="{EC67CBF0-0CC3-544F-A015-CAE752E27BB2}"/>
  </bookViews>
  <sheets>
    <sheet name="Generelt" sheetId="3" r:id="rId1"/>
    <sheet name="Portefølje 1" sheetId="1" r:id="rId2"/>
    <sheet name="Portefølje 2" sheetId="2" r:id="rId3"/>
    <sheet name="Portefølje 3" sheetId="4" r:id="rId4"/>
    <sheet name="Portefølje 4" sheetId="5" r:id="rId5"/>
    <sheet name="Portefølje 5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9" i="1" l="1"/>
  <c r="C11" i="1"/>
  <c r="C5" i="3"/>
  <c r="C4" i="3"/>
  <c r="C13" i="2"/>
  <c r="B24" i="3"/>
  <c r="E21" i="3"/>
  <c r="D21" i="3"/>
  <c r="C21" i="3"/>
  <c r="B21" i="3"/>
  <c r="E22" i="3"/>
  <c r="D16" i="4" s="1"/>
  <c r="D22" i="3"/>
  <c r="C22" i="3"/>
  <c r="B22" i="3"/>
  <c r="C15" i="5"/>
  <c r="C28" i="6" l="1"/>
  <c r="C26" i="6"/>
  <c r="C18" i="5"/>
  <c r="C27" i="6"/>
  <c r="C24" i="6"/>
  <c r="C16" i="4"/>
  <c r="C18" i="4" s="1"/>
  <c r="C6" i="3" s="1"/>
  <c r="C25" i="6"/>
  <c r="C29" i="6"/>
  <c r="D18" i="5"/>
  <c r="D24" i="6"/>
  <c r="D25" i="6"/>
  <c r="D26" i="6"/>
  <c r="C21" i="6"/>
  <c r="C13" i="4"/>
  <c r="C11" i="2"/>
  <c r="C20" i="5" l="1"/>
  <c r="C7" i="3" s="1"/>
  <c r="C31" i="6"/>
  <c r="C8" i="3" s="1"/>
</calcChain>
</file>

<file path=xl/sharedStrings.xml><?xml version="1.0" encoding="utf-8"?>
<sst xmlns="http://schemas.openxmlformats.org/spreadsheetml/2006/main" count="313" uniqueCount="93">
  <si>
    <t>EMEA</t>
  </si>
  <si>
    <t>Storbritannia</t>
  </si>
  <si>
    <t>Vest Europa - Euro</t>
  </si>
  <si>
    <t>Vest Europa - eks. Euro</t>
  </si>
  <si>
    <t>Vekstmarkeder Europa</t>
  </si>
  <si>
    <t>Afrika</t>
  </si>
  <si>
    <t>Midt-Østen</t>
  </si>
  <si>
    <t>Amerika</t>
  </si>
  <si>
    <t>USA</t>
  </si>
  <si>
    <t>Canada</t>
  </si>
  <si>
    <t>Latin Amerika</t>
  </si>
  <si>
    <t>Asia</t>
  </si>
  <si>
    <t>Japan</t>
  </si>
  <si>
    <t>Australia</t>
  </si>
  <si>
    <t>Asia, Utviklede markeder</t>
  </si>
  <si>
    <t>Asia, Vekst markeder</t>
  </si>
  <si>
    <t>Ikke klassifisert</t>
  </si>
  <si>
    <t>KLP AksjeGlobal Indeks V</t>
  </si>
  <si>
    <t>Løpende Kostnader</t>
  </si>
  <si>
    <t>Løpende kostnad på portefølje</t>
  </si>
  <si>
    <t>Syklisk</t>
  </si>
  <si>
    <t>Materialer</t>
  </si>
  <si>
    <t>Konsumentvarer</t>
  </si>
  <si>
    <t>Finans</t>
  </si>
  <si>
    <t>Eiendom</t>
  </si>
  <si>
    <t>Sensitiv</t>
  </si>
  <si>
    <t>Kommunikasjon</t>
  </si>
  <si>
    <t>Olje &amp; Gass</t>
  </si>
  <si>
    <t>Industri</t>
  </si>
  <si>
    <t>Teknologi</t>
  </si>
  <si>
    <t>Defensiv</t>
  </si>
  <si>
    <t>Forbruksvarer</t>
  </si>
  <si>
    <t>Helsevern</t>
  </si>
  <si>
    <t>Forsyning</t>
  </si>
  <si>
    <t>Aksjesektorer %</t>
  </si>
  <si>
    <t>Verdensregioner %</t>
  </si>
  <si>
    <t>Lagd med informasjon tilgjengelig  10.08.2018</t>
  </si>
  <si>
    <t>KLP AksjeGlobal SmallCap</t>
  </si>
  <si>
    <t>KLP Aksje Fremvokende Markeder II</t>
  </si>
  <si>
    <t>KLP AksjeGlobal SmallCap II</t>
  </si>
  <si>
    <t>iShares Core S&amp;P 500 UCITS ETF</t>
  </si>
  <si>
    <t>KLP AksjeEuropa Indeks III</t>
  </si>
  <si>
    <t xml:space="preserve">KLP Aksje Asia Indeks III </t>
  </si>
  <si>
    <t>KLP Aksje Fremvoksende Markeder II</t>
  </si>
  <si>
    <t>Instant X-Ray morningstar</t>
  </si>
  <si>
    <t xml:space="preserve">KLP AKsjeGlobal SmallCap </t>
  </si>
  <si>
    <t>iShares Core MSCI EM IMI UCITS ETF</t>
  </si>
  <si>
    <t>Xtrackers Euro Stoxx 50 UCITS ETF</t>
  </si>
  <si>
    <t>Superfondet Norge</t>
  </si>
  <si>
    <t>Superfondet Sverige</t>
  </si>
  <si>
    <t>Superfondet Danmark</t>
  </si>
  <si>
    <t>Superfondet Finland</t>
  </si>
  <si>
    <t>Portefølje</t>
  </si>
  <si>
    <t>Løpende kostnader</t>
  </si>
  <si>
    <t>Verdensregioner:</t>
  </si>
  <si>
    <t>Sektorer:</t>
  </si>
  <si>
    <t>Vekslingskostnad</t>
  </si>
  <si>
    <t>Vekslingskostnad ved kjøp av utenlandske ETF'er</t>
  </si>
  <si>
    <t>Kjøp</t>
  </si>
  <si>
    <t>Salg</t>
  </si>
  <si>
    <t>Andre kostnader</t>
  </si>
  <si>
    <t>Med Valutakonto</t>
  </si>
  <si>
    <t>les om valutakonto</t>
  </si>
  <si>
    <t>Totale kostnader</t>
  </si>
  <si>
    <t>Antagelser (prisliste fra Nordnet)</t>
  </si>
  <si>
    <t>Antar at man setter opp en ETF spareavtale og slipper kjøpskurtasje av ETF'er hos Nordnet (gjelder ikke salgskurtasjen)</t>
  </si>
  <si>
    <t>Kurtasje modell</t>
  </si>
  <si>
    <t>Valutakonto</t>
  </si>
  <si>
    <t>Mini</t>
  </si>
  <si>
    <t>Normal</t>
  </si>
  <si>
    <t xml:space="preserve">Salgskurtasje </t>
  </si>
  <si>
    <t>Bonus</t>
  </si>
  <si>
    <t>VIP</t>
  </si>
  <si>
    <t>Active Trader</t>
  </si>
  <si>
    <t>Private Banking</t>
  </si>
  <si>
    <t>Student</t>
  </si>
  <si>
    <t>Nye kunder</t>
  </si>
  <si>
    <t>Handel i Norden</t>
  </si>
  <si>
    <t>Handel utenfor Norden</t>
  </si>
  <si>
    <t>&lt;- velg fra dropdown menyen</t>
  </si>
  <si>
    <t>Minstekurtasje kjøp</t>
  </si>
  <si>
    <t>Minstekurtasje salg</t>
  </si>
  <si>
    <t>% av handelsbeløp ved kjøp</t>
  </si>
  <si>
    <t>% av handelsbeløp ved salg</t>
  </si>
  <si>
    <t>Kurtasjemodell</t>
  </si>
  <si>
    <t>Antar at ved salgstidspunkt vil beløpet være så høyt at salgskurtasjen blir en prosentandel av beløpet (ikke minimumskurtasjen på f.eks 49 kroner)</t>
  </si>
  <si>
    <t>Portefølje 4</t>
  </si>
  <si>
    <t>Portefølje 5</t>
  </si>
  <si>
    <t>Portefølje 3</t>
  </si>
  <si>
    <t>Portefølje 2</t>
  </si>
  <si>
    <t>Portefølje 1</t>
  </si>
  <si>
    <t>Ansvarsfraskrivelse: Dette er IKKE anbefalinger og skal ikke tolkes slik eller. Dette er til å brukes i din egen analyse. Det kan fremkomme feil, dobbelsjekk på egenhånd.</t>
  </si>
  <si>
    <t>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</si>
</sst>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00\ %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33333"/>
      <name val="Verdana"/>
      <family val="2"/>
    </font>
    <font>
      <sz val="12"/>
      <color rgb="FF333333"/>
      <name val="Verdana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36"/>
      <color theme="0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9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4" fillId="0" borderId="0" xfId="0" applyFont="1" applyAlignment="1"/>
    <xf numFmtId="0" fontId="10" fillId="0" borderId="0" xfId="2" applyFont="1"/>
    <xf numFmtId="0" fontId="10" fillId="0" borderId="0" xfId="2" applyFont="1" applyFill="1" applyAlignment="1">
      <alignment horizontal="left"/>
    </xf>
    <xf numFmtId="0" fontId="11" fillId="0" borderId="0" xfId="0" applyFont="1"/>
    <xf numFmtId="0" fontId="12" fillId="0" borderId="0" xfId="0" applyFont="1"/>
    <xf numFmtId="164" fontId="0" fillId="0" borderId="0" xfId="0" applyNumberFormat="1"/>
    <xf numFmtId="0" fontId="13" fillId="0" borderId="0" xfId="0" applyFont="1"/>
    <xf numFmtId="10" fontId="0" fillId="0" borderId="0" xfId="1" applyNumberFormat="1" applyFont="1"/>
    <xf numFmtId="10" fontId="0" fillId="0" borderId="0" xfId="0" applyNumberFormat="1"/>
    <xf numFmtId="10" fontId="2" fillId="0" borderId="0" xfId="1" applyNumberFormat="1" applyFont="1"/>
    <xf numFmtId="165" fontId="2" fillId="0" borderId="0" xfId="1" applyNumberFormat="1" applyFont="1"/>
    <xf numFmtId="0" fontId="10" fillId="0" borderId="0" xfId="2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2"/>
    <xf numFmtId="0" fontId="18" fillId="0" borderId="0" xfId="0" applyFont="1"/>
    <xf numFmtId="0" fontId="19" fillId="0" borderId="0" xfId="0" applyFont="1"/>
    <xf numFmtId="10" fontId="8" fillId="0" borderId="0" xfId="0" applyNumberFormat="1" applyFont="1"/>
    <xf numFmtId="0" fontId="0" fillId="0" borderId="0" xfId="0" applyNumberFormat="1"/>
    <xf numFmtId="0" fontId="20" fillId="0" borderId="0" xfId="0" applyFont="1"/>
    <xf numFmtId="10" fontId="17" fillId="0" borderId="0" xfId="0" applyNumberFormat="1" applyFont="1"/>
    <xf numFmtId="165" fontId="0" fillId="0" borderId="0" xfId="0" applyNumberFormat="1"/>
    <xf numFmtId="0" fontId="0" fillId="0" borderId="0" xfId="0" applyBorder="1"/>
    <xf numFmtId="2" fontId="5" fillId="2" borderId="2" xfId="1" applyNumberFormat="1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10" fontId="16" fillId="0" borderId="0" xfId="1" applyNumberFormat="1" applyFont="1" applyFill="1" applyBorder="1" applyAlignment="1">
      <alignment horizontal="center"/>
    </xf>
    <xf numFmtId="0" fontId="7" fillId="0" borderId="1" xfId="0" applyFont="1" applyBorder="1"/>
    <xf numFmtId="165" fontId="5" fillId="2" borderId="2" xfId="1" applyNumberFormat="1" applyFont="1" applyFill="1" applyBorder="1" applyAlignment="1">
      <alignment horizontal="center"/>
    </xf>
    <xf numFmtId="165" fontId="17" fillId="0" borderId="0" xfId="0" applyNumberFormat="1" applyFont="1"/>
    <xf numFmtId="10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Portefølje kostnader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Generelt!$B$3</c:f>
              <c:strCache>
                <c:ptCount val="1"/>
                <c:pt idx="0">
                  <c:v>Løpende kostnader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Generelt!$B$4:$B$8</c:f>
              <c:numCache>
                <c:formatCode>0.000\ %</c:formatCode>
                <c:ptCount val="5"/>
                <c:pt idx="0" formatCode="0.00%">
                  <c:v>2.0999999999999999E-3</c:v>
                </c:pt>
                <c:pt idx="1">
                  <c:v>2.2499999999999998E-3</c:v>
                </c:pt>
                <c:pt idx="2">
                  <c:v>1.4499999999999999E-3</c:v>
                </c:pt>
                <c:pt idx="3">
                  <c:v>1.42E-3</c:v>
                </c:pt>
                <c:pt idx="4" formatCode="0.00%">
                  <c:v>8.9999999999999998E-4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1-4C45-9FBF-BD207D7AB89E}"/>
            </c:ext>
          </c:extLst>
        </c:ser>
        <c:ser>
          <c:idx val="1"/>
          <c:order val="1"/>
          <c:tx>
            <c:strRef>
              <c:f>Generelt!$C$3</c:f>
              <c:strCache>
                <c:ptCount val="1"/>
                <c:pt idx="0">
                  <c:v>Totale kostnader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Generelt!$C$4:$C$8</c:f>
              <c:numCache>
                <c:formatCode>0.000\ %</c:formatCode>
                <c:ptCount val="5"/>
                <c:pt idx="0" formatCode="0.00%">
                  <c:v>2.1000000000000003E-3</c:v>
                </c:pt>
                <c:pt idx="1">
                  <c:v>2.2500000000000003E-3</c:v>
                </c:pt>
                <c:pt idx="2" formatCode="0.00%">
                  <c:v>4.45E-3</c:v>
                </c:pt>
                <c:pt idx="3" formatCode="0.00%">
                  <c:v>4.1150000000000006E-3</c:v>
                </c:pt>
                <c:pt idx="4" formatCode="0.00%">
                  <c:v>6.3750000000000005E-3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1-4C45-9FBF-BD207D7AB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607280"/>
        <c:axId val="1191845952"/>
      </c:barChart>
      <c:catAx>
        <c:axId val="1194607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1845952"/>
        <c:crosses val="autoZero"/>
        <c:auto val="1"/>
        <c:lblAlgn val="ctr"/>
        <c:lblOffset val="100"/>
        <c:noMultiLvlLbl val="0"/>
      </c:catAx>
      <c:valAx>
        <c:axId val="11918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460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Portefølje</a:t>
            </a:r>
            <a:r>
              <a:rPr lang="nb-NO" baseline="0"/>
              <a:t> 1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3B-9B4E-89C5-931FF1DA19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3B-9B4E-89C5-931FF1DA19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'Portefølje 1'!$B$3:$B$4</c:f>
              <c:strCache>
                <c:ptCount val="2"/>
                <c:pt idx="0">
                  <c:v>KLP AksjeGlobal Indeks V</c:v>
                </c:pt>
                <c:pt idx="1">
                  <c:v>KLP Aksje Fremvokende Markeder II</c:v>
                </c:pt>
              </c:strCache>
            </c:strRef>
          </c:cat>
          <c:val>
            <c:numRef>
              <c:f>'Portefølje 1'!$C$3:$C$4</c:f>
              <c:numCache>
                <c:formatCode>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4-7747-BB39-1A1AAD0F63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Portefølje</a:t>
            </a:r>
            <a:r>
              <a:rPr lang="nb-NO" baseline="0"/>
              <a:t>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81-8B42-9DE1-FE19C2A0F9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81-8B42-9DE1-FE19C2A0F9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B8-1A4B-A5CD-CF44C4162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'Portefølje 2'!$B$3:$B$5</c:f>
              <c:strCache>
                <c:ptCount val="3"/>
                <c:pt idx="0">
                  <c:v>KLP AksjeGlobal Indeks V</c:v>
                </c:pt>
                <c:pt idx="1">
                  <c:v>KLP Aksje Fremvokende Markeder II</c:v>
                </c:pt>
                <c:pt idx="2">
                  <c:v>KLP AksjeGlobal SmallCap II</c:v>
                </c:pt>
              </c:strCache>
            </c:strRef>
          </c:cat>
          <c:val>
            <c:numRef>
              <c:f>'Portefølje 2'!$C$3:$C$5</c:f>
              <c:numCache>
                <c:formatCode>0%</c:formatCode>
                <c:ptCount val="3"/>
                <c:pt idx="0">
                  <c:v>0.8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4-7747-BB39-1A1AAD0F63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Portefølje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54-7D44-90CD-6F3EDB9FA3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54-7D44-90CD-6F3EDB9FA3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C0-1E40-967B-F7C4A7FA8F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C0-1E40-967B-F7C4A7FA8F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'Portefølje 3'!$B$3:$B$6</c:f>
              <c:strCache>
                <c:ptCount val="4"/>
                <c:pt idx="0">
                  <c:v>iShares Core S&amp;P 500 UCITS ETF</c:v>
                </c:pt>
                <c:pt idx="1">
                  <c:v>KLP AksjeEuropa Indeks III</c:v>
                </c:pt>
                <c:pt idx="2">
                  <c:v>KLP Aksje Asia Indeks III </c:v>
                </c:pt>
                <c:pt idx="3">
                  <c:v>KLP Aksje Fremvokende Markeder II</c:v>
                </c:pt>
              </c:strCache>
            </c:strRef>
          </c:cat>
          <c:val>
            <c:numRef>
              <c:f>'Portefølje 3'!$C$3:$C$6</c:f>
              <c:numCache>
                <c:formatCode>0%</c:formatCode>
                <c:ptCount val="4"/>
                <c:pt idx="0">
                  <c:v>0.5</c:v>
                </c:pt>
                <c:pt idx="1">
                  <c:v>0.3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4-7747-BB39-1A1AAD0F63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Portefølje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60-2E45-B57B-01DDBAAC51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60-2E45-B57B-01DDBAAC51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1F-2041-A6A1-CBC02D84B9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1F-2041-A6A1-CBC02D84B9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1F-2041-A6A1-CBC02D84B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'Portefølje 4'!$B$3:$B$7</c:f>
              <c:strCache>
                <c:ptCount val="5"/>
                <c:pt idx="0">
                  <c:v>iShares Core S&amp;P 500 UCITS ETF</c:v>
                </c:pt>
                <c:pt idx="1">
                  <c:v>KLP AksjeEuropa Indeks III</c:v>
                </c:pt>
                <c:pt idx="2">
                  <c:v>KLP Aksje Asia Indeks III </c:v>
                </c:pt>
                <c:pt idx="3">
                  <c:v>KLP Aksje Fremvokende Markeder II</c:v>
                </c:pt>
                <c:pt idx="4">
                  <c:v>KLP AKsjeGlobal SmallCap </c:v>
                </c:pt>
              </c:strCache>
            </c:strRef>
          </c:cat>
          <c:val>
            <c:numRef>
              <c:f>'Portefølje 4'!$C$3:$C$7</c:f>
              <c:numCache>
                <c:formatCode>0%</c:formatCode>
                <c:ptCount val="5"/>
                <c:pt idx="0">
                  <c:v>0.45</c:v>
                </c:pt>
                <c:pt idx="1">
                  <c:v>0.3</c:v>
                </c:pt>
                <c:pt idx="2">
                  <c:v>0.05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4-7747-BB39-1A1AAD0F63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Portefølje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85-8942-AA56-95FC01521C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85-8942-AA56-95FC01521C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4E-2545-981D-8D4111BFD5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4E-2545-981D-8D4111BFD5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4E-2545-981D-8D4111BFD5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4E-2545-981D-8D4111BFD5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4E-2545-981D-8D4111BFD5D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F4E-2545-981D-8D4111BFD5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'Portefølje 5'!$B$3:$B$10</c:f>
              <c:strCache>
                <c:ptCount val="8"/>
                <c:pt idx="0">
                  <c:v>iShares Core S&amp;P 500 UCITS ETF</c:v>
                </c:pt>
                <c:pt idx="1">
                  <c:v>iShares Core MSCI EM IMI UCITS ETF</c:v>
                </c:pt>
                <c:pt idx="2">
                  <c:v>Xtrackers Euro Stoxx 50 UCITS ETF</c:v>
                </c:pt>
                <c:pt idx="3">
                  <c:v>Superfondet Norge</c:v>
                </c:pt>
                <c:pt idx="4">
                  <c:v>Superfondet Sverige</c:v>
                </c:pt>
                <c:pt idx="5">
                  <c:v>Superfondet Danmark</c:v>
                </c:pt>
                <c:pt idx="6">
                  <c:v>Superfondet Finland</c:v>
                </c:pt>
                <c:pt idx="7">
                  <c:v>KLP Aksje Asia Indeks III </c:v>
                </c:pt>
              </c:strCache>
            </c:strRef>
          </c:cat>
          <c:val>
            <c:numRef>
              <c:f>'Portefølje 5'!$C$3:$C$10</c:f>
              <c:numCache>
                <c:formatCode>0%</c:formatCode>
                <c:ptCount val="8"/>
                <c:pt idx="0">
                  <c:v>0.5</c:v>
                </c:pt>
                <c:pt idx="1">
                  <c:v>0.15</c:v>
                </c:pt>
                <c:pt idx="2">
                  <c:v>0.2</c:v>
                </c:pt>
                <c:pt idx="3" formatCode="0.0\ %">
                  <c:v>2.5000000000000001E-2</c:v>
                </c:pt>
                <c:pt idx="4" formatCode="0.0\ %">
                  <c:v>2.5000000000000001E-2</c:v>
                </c:pt>
                <c:pt idx="5" formatCode="0.0\ %">
                  <c:v>2.5000000000000001E-2</c:v>
                </c:pt>
                <c:pt idx="6" formatCode="0.0\ %">
                  <c:v>2.5000000000000001E-2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4-7747-BB39-1A1AAD0F63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10</xdr:row>
      <xdr:rowOff>25400</xdr:rowOff>
    </xdr:from>
    <xdr:to>
      <xdr:col>11</xdr:col>
      <xdr:colOff>774700</xdr:colOff>
      <xdr:row>20</xdr:row>
      <xdr:rowOff>292100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A2C246-E8E0-3845-A498-DDEA03891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2</xdr:row>
      <xdr:rowOff>6350</xdr:rowOff>
    </xdr:from>
    <xdr:to>
      <xdr:col>8</xdr:col>
      <xdr:colOff>438150</xdr:colOff>
      <xdr:row>14</xdr:row>
      <xdr:rowOff>31750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8CC2E9-B7A8-D947-BEFC-E63F93E3C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1</xdr:row>
      <xdr:rowOff>196850</xdr:rowOff>
    </xdr:from>
    <xdr:to>
      <xdr:col>8</xdr:col>
      <xdr:colOff>425450</xdr:colOff>
      <xdr:row>13</xdr:row>
      <xdr:rowOff>82550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31673D7-D426-514F-B552-A858630D3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1</xdr:row>
      <xdr:rowOff>190500</xdr:rowOff>
    </xdr:from>
    <xdr:to>
      <xdr:col>9</xdr:col>
      <xdr:colOff>584200</xdr:colOff>
      <xdr:row>16</xdr:row>
      <xdr:rowOff>146050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39E29C-9C19-234B-B331-98F0C8A6E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2</xdr:row>
      <xdr:rowOff>12700</xdr:rowOff>
    </xdr:from>
    <xdr:to>
      <xdr:col>10</xdr:col>
      <xdr:colOff>355600</xdr:colOff>
      <xdr:row>19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91C3FDB-22D6-514E-AE26-2A8287C52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2</xdr:row>
      <xdr:rowOff>0</xdr:rowOff>
    </xdr:from>
    <xdr:to>
      <xdr:col>12</xdr:col>
      <xdr:colOff>127000</xdr:colOff>
      <xdr:row>24</xdr:row>
      <xdr:rowOff>101600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94FDF048-F17E-E44F-9946-E971A8FDA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ordnet.no/kundeservice/start/valuta-og-veksling/valutakonto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ools.morningstar.no/no/xray/default.aspx?LanguageId=nb-NO&amp;PortfolioType=2&amp;SecurityTokenList=F00000XWSL%5d2%5d0%5dFONOR$$ALL|F00000MKDH%5d2%5d0%5dFONOR$$ALL&amp;values=90.00|10.00&amp;CurrencyId=NOK&amp;from=edithold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tools.morningstar.no/no/xray/default.aspx?LanguageId=nb-NO&amp;PortfolioType=2&amp;SecurityTokenList=F00000XWSL%5d2%5d0%5dFONOR$$ALL|F00000MKDH%5d2%5d0%5dFONOR$$ALL|F00000ZOWG%5d2%5d0%5dFONOR$$ALL&amp;values=80.00|10.00|10.00&amp;CurrencyId=NOK&amp;from=editholdi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tools.morningstar.no/no/xray/default.aspx?LanguageId=nb-NO&amp;PortfolioType=2&amp;SecurityTokenList=0P0000X1TM%5d2%5d0%5dETALL$$ALL|F00000WEGF%5d2%5d0%5dFONOR$$ALL|F00000X6B4%5d2%5d0%5dFONOR$$ALL|F00000MKDH%5d2%5d0%5dFONOR$$ALL&amp;values=50.00|30.00|10.00|10.00&amp;CurrencyId=NOK&amp;from=edithold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tools.morningstar.no/no/xray/default.aspx?LanguageId=nb-NO&amp;PortfolioType=2&amp;SecurityTokenList=0P0000X1TM%5d2%5d0%5dETALL$$ALL|F00000WEGF%5d2%5d0%5dFONOR$$ALL|F00000X6B4%5d2%5d0%5dFONOR$$ALL|F00000MKDH%5d2%5d0%5dFONOR$$ALL|F00000ZOWG%5d2%5d0%5dFONOR$$ALL&amp;values=45.00|30.00|5.00|10.00|10.00&amp;CurrencyId=NOK&amp;from=edithold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tools.morningstar.no/no/xray/default.aspx?LanguageId=nb-NO&amp;PortfolioType=2&amp;SecurityTokenList=0P0000X1TM%5d2%5d0%5dETALL$$ALL|0P00013BGM%5d2%5d0%5dETALL$$ALL|0P0000HNXD%5d2%5d0%5dETALL$$ALL|F00000TH8U%5d2%5d0%5dFONOR$$ALL|F000002J6V%5d2%5d0%5dFONOR$$ALL|F00000TH8X%5d2%5d0%5dFONOR$$ALL|F00000TH8W%5d2%5d0%5dFONOR$$ALL|F00000X6B4%5d2%5d0%5dFONOR$$ALL&amp;values=50.00|15.00|20.00|2.50|2.50|2.50|2.50|5.00&amp;CurrencyId=NOK&amp;from=edithol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9871-A4B1-F64A-B62A-FD9D8569C657}">
  <dimension ref="A1:K53"/>
  <sheetViews>
    <sheetView tabSelected="1" workbookViewId="0">
      <selection activeCell="M4" sqref="M4"/>
    </sheetView>
  </sheetViews>
  <sheetFormatPr baseColWidth="10" defaultRowHeight="16"/>
  <cols>
    <col min="1" max="1" width="27.6640625" customWidth="1"/>
    <col min="2" max="2" width="28.6640625" bestFit="1" customWidth="1"/>
    <col min="3" max="3" width="32.6640625" customWidth="1"/>
    <col min="4" max="4" width="23.5" bestFit="1" customWidth="1"/>
    <col min="5" max="5" width="32" bestFit="1" customWidth="1"/>
    <col min="7" max="8" width="13" bestFit="1" customWidth="1"/>
    <col min="11" max="11" width="11.5" bestFit="1" customWidth="1"/>
  </cols>
  <sheetData>
    <row r="1" spans="1:11" ht="47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">
      <c r="A2" s="57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6">
      <c r="A3" s="8" t="s">
        <v>52</v>
      </c>
      <c r="B3" s="24" t="s">
        <v>53</v>
      </c>
      <c r="C3" s="8" t="s">
        <v>63</v>
      </c>
      <c r="D3" s="8" t="s">
        <v>54</v>
      </c>
      <c r="E3" s="54" t="s">
        <v>0</v>
      </c>
      <c r="F3" s="54" t="s">
        <v>7</v>
      </c>
      <c r="G3" s="54" t="s">
        <v>11</v>
      </c>
      <c r="H3" s="8" t="s">
        <v>55</v>
      </c>
      <c r="I3" s="54" t="s">
        <v>20</v>
      </c>
      <c r="J3" s="54" t="s">
        <v>25</v>
      </c>
      <c r="K3" s="54" t="s">
        <v>30</v>
      </c>
    </row>
    <row r="4" spans="1:11">
      <c r="A4" s="3">
        <v>1</v>
      </c>
      <c r="B4" s="48">
        <v>2.0999999999999999E-3</v>
      </c>
      <c r="C4" s="48">
        <f>'Portefølje 1'!C11</f>
        <v>2.1000000000000003E-3</v>
      </c>
      <c r="E4" s="52">
        <v>0.224</v>
      </c>
      <c r="F4" s="52">
        <v>0.5746</v>
      </c>
      <c r="G4" s="52">
        <v>0.2014</v>
      </c>
      <c r="H4" s="3"/>
      <c r="I4" s="53">
        <v>0.39</v>
      </c>
      <c r="J4" s="52">
        <v>0.38929999999999998</v>
      </c>
      <c r="K4" s="52">
        <v>0.22070000000000001</v>
      </c>
    </row>
    <row r="5" spans="1:11">
      <c r="A5" s="3">
        <v>2</v>
      </c>
      <c r="B5" s="49">
        <v>2.2499999999999998E-3</v>
      </c>
      <c r="C5" s="50">
        <f>'Portefølje 2'!C13</f>
        <v>2.2500000000000003E-3</v>
      </c>
      <c r="E5" s="52">
        <v>0.2238</v>
      </c>
      <c r="F5" s="52">
        <v>0.57169999999999999</v>
      </c>
      <c r="G5" s="52">
        <v>0.20449999999999999</v>
      </c>
      <c r="H5" s="3"/>
      <c r="I5" s="52">
        <v>0.39850000000000002</v>
      </c>
      <c r="J5" s="52">
        <v>0.38600000000000001</v>
      </c>
      <c r="K5" s="52">
        <v>0.2155</v>
      </c>
    </row>
    <row r="6" spans="1:11">
      <c r="A6" s="3">
        <v>3</v>
      </c>
      <c r="B6" s="49">
        <v>1.4499999999999999E-3</v>
      </c>
      <c r="C6" s="48">
        <f>'Portefølje 3'!C18</f>
        <v>4.45E-3</v>
      </c>
      <c r="E6" s="52">
        <v>0.30880000000000002</v>
      </c>
      <c r="F6" s="52">
        <v>0.51719999999999999</v>
      </c>
      <c r="G6" s="52">
        <v>0.1739</v>
      </c>
      <c r="H6" s="3"/>
      <c r="I6" s="52">
        <v>0.38069999999999998</v>
      </c>
      <c r="J6" s="52">
        <v>0.37859999999999999</v>
      </c>
      <c r="K6" s="52">
        <v>0.24060000000000001</v>
      </c>
    </row>
    <row r="7" spans="1:11">
      <c r="A7" s="3">
        <v>4</v>
      </c>
      <c r="B7" s="49">
        <v>1.42E-3</v>
      </c>
      <c r="C7" s="48">
        <f>'Portefølje 4'!C20</f>
        <v>4.1150000000000006E-3</v>
      </c>
      <c r="E7" s="52">
        <v>0.33150000000000002</v>
      </c>
      <c r="F7" s="52">
        <v>0.52590000000000003</v>
      </c>
      <c r="G7" s="52">
        <v>0.14249999999999999</v>
      </c>
      <c r="H7" s="3"/>
      <c r="I7" s="52">
        <v>0.38629999999999998</v>
      </c>
      <c r="J7" s="52">
        <v>0.37559999999999999</v>
      </c>
      <c r="K7" s="52">
        <v>0.23810000000000001</v>
      </c>
    </row>
    <row r="8" spans="1:11">
      <c r="A8" s="3">
        <v>5</v>
      </c>
      <c r="B8" s="51">
        <v>8.9999999999999998E-4</v>
      </c>
      <c r="C8" s="48">
        <f>'Portefølje 5'!C31</f>
        <v>6.3750000000000005E-3</v>
      </c>
      <c r="E8" s="52">
        <v>0.31490000000000001</v>
      </c>
      <c r="F8" s="52">
        <v>0.51890000000000003</v>
      </c>
      <c r="G8" s="52">
        <v>0.1656</v>
      </c>
      <c r="H8" s="3"/>
      <c r="I8" s="52">
        <v>0.37690000000000001</v>
      </c>
      <c r="J8" s="52">
        <v>0.40139999999999998</v>
      </c>
      <c r="K8" s="52">
        <v>0.22120000000000001</v>
      </c>
    </row>
    <row r="11" spans="1:11" ht="24">
      <c r="A11" s="8" t="s">
        <v>64</v>
      </c>
    </row>
    <row r="13" spans="1:11" ht="21">
      <c r="A13" s="31" t="s">
        <v>65</v>
      </c>
    </row>
    <row r="14" spans="1:11" ht="21">
      <c r="A14" s="31" t="s">
        <v>85</v>
      </c>
    </row>
    <row r="15" spans="1:11" ht="21">
      <c r="A15" s="31"/>
    </row>
    <row r="16" spans="1:11" ht="22" thickBot="1">
      <c r="A16" s="31"/>
    </row>
    <row r="17" spans="1:5" ht="25" thickBot="1">
      <c r="A17" s="25" t="s">
        <v>84</v>
      </c>
      <c r="B17" s="45" t="s">
        <v>69</v>
      </c>
      <c r="C17" s="25" t="s">
        <v>79</v>
      </c>
    </row>
    <row r="18" spans="1:5" ht="25" thickBot="1">
      <c r="A18" s="25" t="s">
        <v>67</v>
      </c>
      <c r="B18" s="45" t="s">
        <v>92</v>
      </c>
      <c r="C18" s="25" t="s">
        <v>79</v>
      </c>
    </row>
    <row r="19" spans="1:5" ht="21">
      <c r="A19" s="25"/>
      <c r="B19" s="37"/>
      <c r="C19" s="4"/>
    </row>
    <row r="20" spans="1:5" ht="22" thickBot="1">
      <c r="B20" s="25" t="s">
        <v>80</v>
      </c>
      <c r="C20" s="25" t="s">
        <v>82</v>
      </c>
      <c r="D20" s="25" t="s">
        <v>81</v>
      </c>
      <c r="E20" s="25" t="s">
        <v>83</v>
      </c>
    </row>
    <row r="21" spans="1:5" ht="27" thickBot="1">
      <c r="A21" s="25" t="s">
        <v>77</v>
      </c>
      <c r="B21" s="38">
        <f>IF($B$17="mini",B28,IF($B$17="normal",B29,IF($B$17="bonus",B30,IF($B$17="vip",B31,IF($B$17="active trader",B32,IF($B$17="private banking",B33,IF($B$17="student",B34,IF($B$17="nye kunder",B35,"ugyldig"))))))))</f>
        <v>79</v>
      </c>
      <c r="C21" s="46">
        <f>IF($B$17="mini",C28,IF($B$17="normal",C29,IF($B$17="bonus",C30,IF($B$17="vip",C31,IF($B$17="active trader",C32,IF($B$17="private banking",C33,IF($B$17="student",C34,IF($B$17="nye kunder",C35,"ugyldig"))))))))</f>
        <v>4.8999999999999998E-4</v>
      </c>
      <c r="D21" s="38">
        <f>IF($B$17="mini",D28,IF($B$17="normal",D29,IF($B$17="bonus",D30,IF($B$17="vip",D31,IF($B$17="active trader",D32,IF($B$17="private banking",D33,IF($B$17="student",D34,IF($B$17="nye kunder",D35,"ugyldig"))))))))</f>
        <v>79</v>
      </c>
      <c r="E21" s="46">
        <f>IF($B$17="mini",E28,IF($B$17="normal",E29,IF($B$17="bonus",E30,IF($B$17="vip",E31,IF($B$17="active trader",E32,IF($B$17="private banking",E33,IF($B$17="student",E34,IF($B$17="nye kunder",E35,"ugyldig"))))))))</f>
        <v>4.8999999999999998E-4</v>
      </c>
    </row>
    <row r="22" spans="1:5" ht="27" thickBot="1">
      <c r="A22" s="25" t="s">
        <v>78</v>
      </c>
      <c r="B22" s="41">
        <f>IF($B$17="mini",B39,IF($B$17="normal",B40,IF($B$17="bonus",B41,IF($B$17="vip",B42,IF($B$17="active trader",B43,IF($B$17="private banking",$B$44,IF($B$17="nye kunder",B45,"ugyldig")))))))</f>
        <v>99</v>
      </c>
      <c r="C22" s="42">
        <f>IF($B$17="mini",C39,IF($B$17="normal",C40,IF($B$17="bonus",C41,IF($B$17="vip",C42,IF($B$17="active trader",C43,IF($B$17="private banking",$B$44,IF($B$17="nye kunder",C45,"ugyldig")))))))</f>
        <v>1E-3</v>
      </c>
      <c r="D22" s="41">
        <f>IF($B$17="mini",D39,IF($B$17="normal",D40,IF($B$17="bonus",D41,IF($B$17="vip",D42,IF($B$17="active trader",D43,IF($B$17="private banking",$B$44,IF($B$17="nye kunder",D45,"ugyldig")))))))</f>
        <v>99</v>
      </c>
      <c r="E22" s="42">
        <f>IF($B$17="mini",E39,IF($B$17="normal",E40,IF($B$17="bonus",E41,IF($B$17="vip",E42,IF($B$17="active trader",E43,IF($B$17="private banking",$B$44,IF($B$17="nye kunder",E45,"ugyldig")))))))</f>
        <v>1E-3</v>
      </c>
    </row>
    <row r="23" spans="1:5" ht="27" thickBot="1">
      <c r="A23" s="25"/>
      <c r="B23" s="43" t="s">
        <v>58</v>
      </c>
      <c r="C23" s="44" t="s">
        <v>59</v>
      </c>
      <c r="D23" s="40"/>
      <c r="E23" s="39"/>
    </row>
    <row r="24" spans="1:5" ht="27" thickBot="1">
      <c r="A24" s="25" t="s">
        <v>56</v>
      </c>
      <c r="B24" s="55">
        <f>IF($B$18="ja",($A$53),($B$49))</f>
        <v>2.5000000000000001E-3</v>
      </c>
      <c r="C24" s="55">
        <f>IF($B$18="ja",($A$53),($B$49))</f>
        <v>2.5000000000000001E-3</v>
      </c>
      <c r="E24" s="18"/>
    </row>
    <row r="26" spans="1:5" ht="21">
      <c r="A26" s="25" t="s">
        <v>77</v>
      </c>
    </row>
    <row r="27" spans="1:5">
      <c r="A27" s="4" t="s">
        <v>66</v>
      </c>
      <c r="B27" s="26" t="s">
        <v>80</v>
      </c>
      <c r="C27" s="26" t="s">
        <v>82</v>
      </c>
      <c r="D27" s="26" t="s">
        <v>81</v>
      </c>
      <c r="E27" s="26" t="s">
        <v>83</v>
      </c>
    </row>
    <row r="28" spans="1:5">
      <c r="A28" s="4" t="s">
        <v>68</v>
      </c>
      <c r="B28">
        <v>29</v>
      </c>
      <c r="C28" s="18">
        <v>1.5E-3</v>
      </c>
      <c r="D28">
        <v>29</v>
      </c>
      <c r="E28" s="18">
        <v>1.5E-3</v>
      </c>
    </row>
    <row r="29" spans="1:5">
      <c r="A29" s="4" t="s">
        <v>69</v>
      </c>
      <c r="B29">
        <v>79</v>
      </c>
      <c r="C29" s="36">
        <v>4.8999999999999998E-4</v>
      </c>
      <c r="D29">
        <v>79</v>
      </c>
      <c r="E29" s="36">
        <v>4.8999999999999998E-4</v>
      </c>
    </row>
    <row r="30" spans="1:5">
      <c r="A30" s="4" t="s">
        <v>71</v>
      </c>
      <c r="B30">
        <v>69</v>
      </c>
      <c r="C30" s="18">
        <v>4.0000000000000002E-4</v>
      </c>
      <c r="D30">
        <v>69</v>
      </c>
      <c r="E30" s="18">
        <v>4.0000000000000002E-4</v>
      </c>
    </row>
    <row r="31" spans="1:5">
      <c r="A31" s="4" t="s">
        <v>72</v>
      </c>
      <c r="B31">
        <v>39</v>
      </c>
      <c r="C31" s="36">
        <v>3.5E-4</v>
      </c>
      <c r="D31">
        <v>39</v>
      </c>
      <c r="E31" s="36">
        <v>3.5E-4</v>
      </c>
    </row>
    <row r="32" spans="1:5">
      <c r="A32" s="4" t="s">
        <v>73</v>
      </c>
      <c r="B32">
        <v>39</v>
      </c>
      <c r="C32" s="36">
        <v>2.9E-4</v>
      </c>
      <c r="D32">
        <v>39</v>
      </c>
      <c r="E32" s="36">
        <v>2.9E-4</v>
      </c>
    </row>
    <row r="33" spans="1:5">
      <c r="A33" s="4" t="s">
        <v>74</v>
      </c>
      <c r="B33">
        <v>39</v>
      </c>
      <c r="C33" s="36">
        <v>3.5E-4</v>
      </c>
      <c r="D33">
        <v>39</v>
      </c>
      <c r="E33" s="36">
        <v>3.5E-4</v>
      </c>
    </row>
    <row r="34" spans="1:5">
      <c r="A34" s="4" t="s">
        <v>75</v>
      </c>
      <c r="B34">
        <v>1</v>
      </c>
      <c r="C34" s="36">
        <v>1.5E-3</v>
      </c>
      <c r="D34">
        <v>1</v>
      </c>
      <c r="E34" s="36">
        <v>1.5E-3</v>
      </c>
    </row>
    <row r="35" spans="1:5">
      <c r="A35" s="4" t="s">
        <v>76</v>
      </c>
      <c r="B35">
        <v>1</v>
      </c>
      <c r="C35" s="36">
        <v>3.5E-4</v>
      </c>
      <c r="D35">
        <v>1</v>
      </c>
      <c r="E35" s="36">
        <v>3.5E-4</v>
      </c>
    </row>
    <row r="37" spans="1:5" ht="21">
      <c r="A37" s="25" t="s">
        <v>78</v>
      </c>
    </row>
    <row r="38" spans="1:5">
      <c r="A38" s="4" t="s">
        <v>66</v>
      </c>
      <c r="B38" s="26" t="s">
        <v>80</v>
      </c>
      <c r="C38" s="26" t="s">
        <v>82</v>
      </c>
      <c r="D38" s="26" t="s">
        <v>81</v>
      </c>
      <c r="E38" s="26" t="s">
        <v>83</v>
      </c>
    </row>
    <row r="39" spans="1:5">
      <c r="A39" s="4" t="s">
        <v>68</v>
      </c>
      <c r="B39">
        <v>49</v>
      </c>
      <c r="C39" s="18">
        <v>2E-3</v>
      </c>
      <c r="D39">
        <v>49</v>
      </c>
      <c r="E39" s="18">
        <v>2E-3</v>
      </c>
    </row>
    <row r="40" spans="1:5">
      <c r="A40" s="4" t="s">
        <v>69</v>
      </c>
      <c r="B40">
        <v>99</v>
      </c>
      <c r="C40" s="18">
        <v>1E-3</v>
      </c>
      <c r="D40">
        <v>99</v>
      </c>
      <c r="E40" s="18">
        <v>1E-3</v>
      </c>
    </row>
    <row r="41" spans="1:5">
      <c r="A41" s="4" t="s">
        <v>71</v>
      </c>
      <c r="B41">
        <v>89</v>
      </c>
      <c r="C41" s="18">
        <v>8.9999999999999998E-4</v>
      </c>
      <c r="D41">
        <v>89</v>
      </c>
      <c r="E41" s="18">
        <v>8.9999999999999998E-4</v>
      </c>
    </row>
    <row r="42" spans="1:5">
      <c r="A42" s="4" t="s">
        <v>72</v>
      </c>
      <c r="B42">
        <v>79</v>
      </c>
      <c r="C42" s="18">
        <v>8.0000000000000004E-4</v>
      </c>
      <c r="D42">
        <v>79</v>
      </c>
      <c r="E42" s="18">
        <v>8.0000000000000004E-4</v>
      </c>
    </row>
    <row r="43" spans="1:5">
      <c r="A43" s="4" t="s">
        <v>73</v>
      </c>
      <c r="B43">
        <v>59</v>
      </c>
      <c r="C43" s="36">
        <v>5.9000000000000003E-4</v>
      </c>
      <c r="D43">
        <v>59</v>
      </c>
      <c r="E43" s="36">
        <v>5.9000000000000003E-4</v>
      </c>
    </row>
    <row r="44" spans="1:5">
      <c r="A44" s="4" t="s">
        <v>74</v>
      </c>
      <c r="B44">
        <v>69</v>
      </c>
      <c r="C44" s="36">
        <v>7.5000000000000002E-4</v>
      </c>
      <c r="D44">
        <v>69</v>
      </c>
      <c r="E44" s="36">
        <v>7.5000000000000002E-4</v>
      </c>
    </row>
    <row r="45" spans="1:5">
      <c r="A45" s="4" t="s">
        <v>76</v>
      </c>
      <c r="B45">
        <v>49</v>
      </c>
      <c r="C45" s="18">
        <v>8.9999999999999998E-4</v>
      </c>
      <c r="D45">
        <v>49</v>
      </c>
      <c r="E45" s="18">
        <v>8.9999999999999998E-4</v>
      </c>
    </row>
    <row r="47" spans="1:5">
      <c r="A47" s="4" t="s">
        <v>57</v>
      </c>
    </row>
    <row r="48" spans="1:5">
      <c r="A48" s="26" t="s">
        <v>58</v>
      </c>
      <c r="B48" s="26" t="s">
        <v>59</v>
      </c>
      <c r="C48" s="18"/>
    </row>
    <row r="49" spans="1:2">
      <c r="A49" s="27">
        <v>2.5000000000000001E-3</v>
      </c>
      <c r="B49" s="27">
        <v>2.5000000000000001E-3</v>
      </c>
    </row>
    <row r="50" spans="1:2">
      <c r="B50" s="18"/>
    </row>
    <row r="51" spans="1:2">
      <c r="A51" s="4" t="s">
        <v>61</v>
      </c>
      <c r="B51" s="29" t="s">
        <v>62</v>
      </c>
    </row>
    <row r="52" spans="1:2">
      <c r="A52" s="26" t="s">
        <v>58</v>
      </c>
      <c r="B52" s="26" t="s">
        <v>59</v>
      </c>
    </row>
    <row r="53" spans="1:2">
      <c r="A53" s="28">
        <v>7.5000000000000002E-4</v>
      </c>
      <c r="B53" s="28">
        <v>7.5000000000000002E-4</v>
      </c>
    </row>
  </sheetData>
  <mergeCells count="2">
    <mergeCell ref="A1:K1"/>
    <mergeCell ref="A2:K2"/>
  </mergeCells>
  <dataValidations count="2">
    <dataValidation type="list" allowBlank="1" showInputMessage="1" showErrorMessage="1" errorTitle="Ugyldig valg, velg fra dropdown" error="Fjern skrift og velg fra dropdown meny" promptTitle="Velg modell" prompt="Velg modell fra dropdown meny_x000a_" sqref="B17" xr:uid="{728C45FC-0DD1-E546-AB61-4B46AE6CD75A}">
      <formula1>$A$28:$A$35</formula1>
    </dataValidation>
    <dataValidation type="list" allowBlank="1" showInputMessage="1" showErrorMessage="1" sqref="B18" xr:uid="{B12D894B-7FFA-C44E-81C2-566034FCBCB9}">
      <formula1>"ja, nei"</formula1>
    </dataValidation>
  </dataValidations>
  <hyperlinks>
    <hyperlink ref="B51" r:id="rId1" xr:uid="{72886413-4549-C341-A494-CC5186B74CA5}"/>
  </hyperlinks>
  <pageMargins left="0" right="0" top="0" bottom="0" header="0" footer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BC42-DCDF-3341-8CCA-DDA6D6275F62}">
  <dimension ref="A1:K36"/>
  <sheetViews>
    <sheetView workbookViewId="0">
      <selection activeCell="L14" sqref="L14"/>
    </sheetView>
  </sheetViews>
  <sheetFormatPr baseColWidth="10" defaultRowHeight="16"/>
  <cols>
    <col min="1" max="1" width="9.6640625" customWidth="1"/>
    <col min="2" max="2" width="37.33203125" bestFit="1" customWidth="1"/>
    <col min="3" max="3" width="11" customWidth="1"/>
    <col min="4" max="4" width="10.83203125" customWidth="1"/>
    <col min="5" max="5" width="21.83203125" bestFit="1" customWidth="1"/>
  </cols>
  <sheetData>
    <row r="1" spans="1:11" ht="26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">
      <c r="B3" s="5" t="s">
        <v>17</v>
      </c>
      <c r="C3" s="6">
        <v>0.9</v>
      </c>
    </row>
    <row r="4" spans="1:11" ht="19">
      <c r="B4" s="5" t="s">
        <v>38</v>
      </c>
      <c r="C4" s="6">
        <v>0.1</v>
      </c>
    </row>
    <row r="5" spans="1:11">
      <c r="D5" s="1"/>
    </row>
    <row r="6" spans="1:11" ht="24">
      <c r="B6" s="8" t="s">
        <v>18</v>
      </c>
      <c r="D6" s="1"/>
    </row>
    <row r="7" spans="1:11">
      <c r="B7" s="9" t="s">
        <v>17</v>
      </c>
      <c r="C7" s="17">
        <v>2E-3</v>
      </c>
      <c r="D7" s="2"/>
    </row>
    <row r="8" spans="1:11">
      <c r="B8" s="9" t="s">
        <v>43</v>
      </c>
      <c r="C8" s="17">
        <v>3.0000000000000001E-3</v>
      </c>
      <c r="D8" s="2"/>
    </row>
    <row r="9" spans="1:11">
      <c r="B9" s="4" t="s">
        <v>19</v>
      </c>
      <c r="C9" s="19">
        <f>C7*C3+C8*C4</f>
        <v>2.1000000000000003E-3</v>
      </c>
      <c r="D9" s="2"/>
    </row>
    <row r="10" spans="1:11">
      <c r="B10" s="4"/>
      <c r="C10" s="4"/>
      <c r="D10" s="2"/>
    </row>
    <row r="11" spans="1:11" ht="24">
      <c r="B11" s="8" t="s">
        <v>63</v>
      </c>
      <c r="C11" s="35">
        <f>C9</f>
        <v>2.1000000000000003E-3</v>
      </c>
      <c r="D11" s="2"/>
    </row>
    <row r="15" spans="1:11" ht="24">
      <c r="B15" s="11" t="s">
        <v>44</v>
      </c>
      <c r="C15" s="4"/>
      <c r="D15" s="2"/>
    </row>
    <row r="16" spans="1:11">
      <c r="D16" s="2"/>
      <c r="G16" s="1"/>
    </row>
    <row r="17" spans="2:7" ht="24">
      <c r="B17" s="8" t="s">
        <v>35</v>
      </c>
      <c r="D17" s="2"/>
      <c r="E17" s="8" t="s">
        <v>34</v>
      </c>
      <c r="G17" s="2"/>
    </row>
    <row r="18" spans="2:7">
      <c r="C18" s="1"/>
      <c r="D18" s="2"/>
      <c r="E18" s="1"/>
      <c r="F18" s="1"/>
      <c r="G18" s="2"/>
    </row>
    <row r="19" spans="2:7">
      <c r="B19" s="1" t="s">
        <v>0</v>
      </c>
      <c r="C19" s="1">
        <v>22.4</v>
      </c>
      <c r="D19" s="1"/>
      <c r="E19" s="1" t="s">
        <v>20</v>
      </c>
      <c r="F19" s="1">
        <v>39</v>
      </c>
      <c r="G19" s="2"/>
    </row>
    <row r="20" spans="2:7">
      <c r="B20" s="2" t="s">
        <v>1</v>
      </c>
      <c r="C20" s="2">
        <v>5.64</v>
      </c>
      <c r="D20" s="1"/>
      <c r="E20" s="2" t="s">
        <v>21</v>
      </c>
      <c r="F20" s="2">
        <v>5.16</v>
      </c>
      <c r="G20" s="2"/>
    </row>
    <row r="21" spans="2:7">
      <c r="B21" s="2" t="s">
        <v>2</v>
      </c>
      <c r="C21" s="2">
        <v>10.49</v>
      </c>
      <c r="D21" s="2"/>
      <c r="E21" s="2" t="s">
        <v>22</v>
      </c>
      <c r="F21" s="2">
        <v>12.12</v>
      </c>
      <c r="G21" s="1"/>
    </row>
    <row r="22" spans="2:7">
      <c r="B22" s="2" t="s">
        <v>3</v>
      </c>
      <c r="C22" s="2">
        <v>4.72</v>
      </c>
      <c r="D22" s="2"/>
      <c r="E22" s="2" t="s">
        <v>23</v>
      </c>
      <c r="F22" s="2">
        <v>18.850000000000001</v>
      </c>
      <c r="G22" s="1"/>
    </row>
    <row r="23" spans="2:7">
      <c r="B23" s="2" t="s">
        <v>4</v>
      </c>
      <c r="C23" s="2">
        <v>0.53</v>
      </c>
      <c r="D23" s="2"/>
      <c r="E23" s="2" t="s">
        <v>24</v>
      </c>
      <c r="F23" s="2">
        <v>2.87</v>
      </c>
      <c r="G23" s="2"/>
    </row>
    <row r="24" spans="2:7">
      <c r="B24" s="2" t="s">
        <v>5</v>
      </c>
      <c r="C24" s="2">
        <v>0.73</v>
      </c>
      <c r="D24" s="1"/>
      <c r="E24" s="1"/>
      <c r="F24" s="1"/>
      <c r="G24" s="2"/>
    </row>
    <row r="25" spans="2:7">
      <c r="B25" s="2" t="s">
        <v>6</v>
      </c>
      <c r="C25" s="2">
        <v>0.31</v>
      </c>
      <c r="D25" s="1"/>
      <c r="E25" s="1" t="s">
        <v>25</v>
      </c>
      <c r="F25" s="1">
        <v>38.93</v>
      </c>
      <c r="G25" s="2"/>
    </row>
    <row r="26" spans="2:7">
      <c r="B26" s="1"/>
      <c r="C26" s="1"/>
      <c r="D26" s="2"/>
      <c r="E26" s="2" t="s">
        <v>26</v>
      </c>
      <c r="F26" s="2">
        <v>3.63</v>
      </c>
      <c r="G26" s="2"/>
    </row>
    <row r="27" spans="2:7">
      <c r="B27" s="1" t="s">
        <v>7</v>
      </c>
      <c r="C27" s="1">
        <v>57.46</v>
      </c>
      <c r="D27" s="2"/>
      <c r="E27" s="2" t="s">
        <v>27</v>
      </c>
      <c r="F27" s="2">
        <v>6.75</v>
      </c>
      <c r="G27" s="1"/>
    </row>
    <row r="28" spans="2:7">
      <c r="B28" s="2" t="s">
        <v>8</v>
      </c>
      <c r="C28" s="2">
        <v>53.47</v>
      </c>
      <c r="D28" s="2"/>
      <c r="E28" s="2" t="s">
        <v>28</v>
      </c>
      <c r="F28" s="2">
        <v>10.38</v>
      </c>
      <c r="G28" s="1"/>
    </row>
    <row r="29" spans="2:7">
      <c r="B29" s="2" t="s">
        <v>9</v>
      </c>
      <c r="C29" s="2">
        <v>2.92</v>
      </c>
      <c r="D29" s="2"/>
      <c r="E29" s="2" t="s">
        <v>29</v>
      </c>
      <c r="F29" s="2">
        <v>18.170000000000002</v>
      </c>
      <c r="G29" s="2"/>
    </row>
    <row r="30" spans="2:7">
      <c r="B30" s="2" t="s">
        <v>10</v>
      </c>
      <c r="C30" s="2">
        <v>1.06</v>
      </c>
      <c r="D30" s="1"/>
      <c r="E30" s="1"/>
      <c r="F30" s="1"/>
      <c r="G30" s="2"/>
    </row>
    <row r="31" spans="2:7">
      <c r="B31" s="1"/>
      <c r="C31" s="1"/>
      <c r="D31" s="1"/>
      <c r="E31" s="1" t="s">
        <v>30</v>
      </c>
      <c r="F31" s="1">
        <v>22.07</v>
      </c>
      <c r="G31" s="2"/>
    </row>
    <row r="32" spans="2:7">
      <c r="B32" s="1" t="s">
        <v>11</v>
      </c>
      <c r="C32" s="1">
        <v>20.14</v>
      </c>
      <c r="E32" s="2" t="s">
        <v>31</v>
      </c>
      <c r="F32" s="2">
        <v>8.49</v>
      </c>
    </row>
    <row r="33" spans="2:6">
      <c r="B33" s="2" t="s">
        <v>12</v>
      </c>
      <c r="C33" s="2">
        <v>8.1999999999999993</v>
      </c>
      <c r="E33" s="2" t="s">
        <v>32</v>
      </c>
      <c r="F33" s="2">
        <v>11.25</v>
      </c>
    </row>
    <row r="34" spans="2:6">
      <c r="B34" s="2" t="s">
        <v>13</v>
      </c>
      <c r="C34" s="2">
        <v>2.36</v>
      </c>
      <c r="E34" s="2" t="s">
        <v>33</v>
      </c>
      <c r="F34" s="2">
        <v>2.33</v>
      </c>
    </row>
    <row r="35" spans="2:6">
      <c r="B35" s="2" t="s">
        <v>14</v>
      </c>
      <c r="C35" s="2">
        <v>4.3499999999999996</v>
      </c>
    </row>
    <row r="36" spans="2:6">
      <c r="B36" s="2" t="s">
        <v>15</v>
      </c>
      <c r="C36" s="2">
        <v>5.23</v>
      </c>
    </row>
  </sheetData>
  <mergeCells count="1">
    <mergeCell ref="A1:K1"/>
  </mergeCells>
  <hyperlinks>
    <hyperlink ref="B15" r:id="rId1" xr:uid="{3D6DCF10-DAA6-6F49-88FD-2BECAE75B7A9}"/>
  </hyperlinks>
  <pageMargins left="0" right="0" top="0" bottom="0" header="0" footer="0"/>
  <pageSetup paperSize="9" orientation="portrait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FA6C-2D3D-F246-B271-155C8982DAFD}">
  <dimension ref="A1:K37"/>
  <sheetViews>
    <sheetView workbookViewId="0">
      <selection activeCell="K13" sqref="K13"/>
    </sheetView>
  </sheetViews>
  <sheetFormatPr baseColWidth="10" defaultRowHeight="16"/>
  <cols>
    <col min="1" max="1" width="9.6640625" customWidth="1"/>
    <col min="2" max="2" width="35.33203125" bestFit="1" customWidth="1"/>
    <col min="3" max="3" width="11" customWidth="1"/>
    <col min="4" max="4" width="10.83203125" customWidth="1"/>
    <col min="5" max="5" width="21.83203125" bestFit="1" customWidth="1"/>
  </cols>
  <sheetData>
    <row r="1" spans="1:11" ht="26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">
      <c r="B3" s="5" t="s">
        <v>17</v>
      </c>
      <c r="C3" s="6">
        <v>0.8</v>
      </c>
    </row>
    <row r="4" spans="1:11" ht="19">
      <c r="B4" s="5" t="s">
        <v>38</v>
      </c>
      <c r="C4" s="6">
        <v>0.1</v>
      </c>
    </row>
    <row r="5" spans="1:11" ht="19">
      <c r="B5" s="5" t="s">
        <v>39</v>
      </c>
      <c r="C5" s="6">
        <v>0.1</v>
      </c>
      <c r="D5" s="1"/>
    </row>
    <row r="6" spans="1:11">
      <c r="D6" s="1"/>
    </row>
    <row r="7" spans="1:11" ht="24">
      <c r="B7" s="8" t="s">
        <v>18</v>
      </c>
      <c r="D7" s="2"/>
    </row>
    <row r="8" spans="1:11">
      <c r="B8" s="9" t="s">
        <v>17</v>
      </c>
      <c r="C8" s="17">
        <v>2E-3</v>
      </c>
      <c r="D8" s="2"/>
    </row>
    <row r="9" spans="1:11">
      <c r="B9" s="9" t="s">
        <v>43</v>
      </c>
      <c r="C9" s="17">
        <v>3.0000000000000001E-3</v>
      </c>
      <c r="D9" s="2"/>
    </row>
    <row r="10" spans="1:11">
      <c r="B10" s="9" t="s">
        <v>37</v>
      </c>
      <c r="C10" s="17">
        <v>3.5000000000000001E-3</v>
      </c>
      <c r="D10" s="2"/>
    </row>
    <row r="11" spans="1:11" ht="24">
      <c r="B11" s="4" t="s">
        <v>19</v>
      </c>
      <c r="C11" s="20">
        <f>C8*C3+C9*C4+C10*C5</f>
        <v>2.2500000000000003E-3</v>
      </c>
      <c r="D11" s="2"/>
      <c r="E11" s="8"/>
    </row>
    <row r="12" spans="1:11">
      <c r="C12" s="1"/>
      <c r="D12" s="2"/>
      <c r="E12" s="1"/>
      <c r="F12" s="1"/>
    </row>
    <row r="13" spans="1:11" ht="24">
      <c r="B13" s="8" t="s">
        <v>63</v>
      </c>
      <c r="C13" s="47">
        <f>C11</f>
        <v>2.2500000000000003E-3</v>
      </c>
      <c r="G13" s="1"/>
    </row>
    <row r="14" spans="1:11">
      <c r="G14" s="2"/>
    </row>
    <row r="15" spans="1:11">
      <c r="G15" s="2"/>
    </row>
    <row r="16" spans="1:11" ht="24">
      <c r="B16" s="11" t="s">
        <v>44</v>
      </c>
      <c r="C16" s="10"/>
      <c r="D16" s="1"/>
      <c r="E16" s="1"/>
      <c r="F16" s="1"/>
      <c r="G16" s="2"/>
    </row>
    <row r="17" spans="2:7">
      <c r="B17" s="2"/>
      <c r="C17" s="2"/>
      <c r="D17" s="1"/>
      <c r="E17" s="2"/>
      <c r="F17" s="2"/>
      <c r="G17" s="1"/>
    </row>
    <row r="18" spans="2:7" ht="24">
      <c r="B18" s="8" t="s">
        <v>35</v>
      </c>
      <c r="D18" s="2"/>
      <c r="E18" s="8" t="s">
        <v>34</v>
      </c>
      <c r="F18" s="2"/>
      <c r="G18" s="2"/>
    </row>
    <row r="19" spans="2:7">
      <c r="D19" s="1"/>
      <c r="E19" s="2"/>
      <c r="F19" s="2"/>
      <c r="G19" s="2"/>
    </row>
    <row r="20" spans="2:7">
      <c r="B20" s="1" t="s">
        <v>0</v>
      </c>
      <c r="C20" s="1">
        <v>22.38</v>
      </c>
      <c r="D20" s="2"/>
      <c r="E20" s="1" t="s">
        <v>20</v>
      </c>
      <c r="F20" s="1">
        <v>39.85</v>
      </c>
      <c r="G20" s="2"/>
    </row>
    <row r="21" spans="2:7">
      <c r="B21" s="2" t="s">
        <v>1</v>
      </c>
      <c r="C21" s="2">
        <v>5.77</v>
      </c>
      <c r="D21" s="2"/>
      <c r="E21" s="2" t="s">
        <v>21</v>
      </c>
      <c r="F21" s="2">
        <v>5.48</v>
      </c>
      <c r="G21" s="2"/>
    </row>
    <row r="22" spans="2:7">
      <c r="B22" s="2" t="s">
        <v>2</v>
      </c>
      <c r="C22" s="2">
        <v>10.3</v>
      </c>
      <c r="D22" s="2"/>
      <c r="E22" s="2" t="s">
        <v>22</v>
      </c>
      <c r="F22" s="2">
        <v>12.3</v>
      </c>
      <c r="G22" s="1"/>
    </row>
    <row r="23" spans="2:7">
      <c r="B23" s="2" t="s">
        <v>3</v>
      </c>
      <c r="C23" s="2">
        <v>4.7</v>
      </c>
      <c r="D23" s="2"/>
      <c r="E23" s="2" t="s">
        <v>23</v>
      </c>
      <c r="F23" s="2">
        <v>18.38</v>
      </c>
      <c r="G23" s="1"/>
    </row>
    <row r="24" spans="2:7">
      <c r="B24" s="2" t="s">
        <v>4</v>
      </c>
      <c r="C24" s="2">
        <v>0.53</v>
      </c>
      <c r="D24" s="2"/>
      <c r="E24" s="2" t="s">
        <v>24</v>
      </c>
      <c r="F24" s="2">
        <v>3.69</v>
      </c>
      <c r="G24" s="2"/>
    </row>
    <row r="25" spans="2:7">
      <c r="B25" s="2" t="s">
        <v>5</v>
      </c>
      <c r="C25" s="2">
        <v>0.73</v>
      </c>
      <c r="D25" s="2"/>
      <c r="E25" s="1"/>
      <c r="F25" s="1"/>
      <c r="G25" s="2"/>
    </row>
    <row r="26" spans="2:7">
      <c r="B26" s="2" t="s">
        <v>6</v>
      </c>
      <c r="C26" s="2">
        <v>0.35</v>
      </c>
      <c r="D26" s="1"/>
      <c r="E26" s="1" t="s">
        <v>25</v>
      </c>
      <c r="F26" s="1">
        <v>38.6</v>
      </c>
      <c r="G26" s="2"/>
    </row>
    <row r="27" spans="2:7">
      <c r="B27" s="1"/>
      <c r="C27" s="1"/>
      <c r="D27" s="1"/>
      <c r="E27" s="2" t="s">
        <v>26</v>
      </c>
      <c r="F27" s="2">
        <v>3.4</v>
      </c>
      <c r="G27" s="2"/>
    </row>
    <row r="28" spans="2:7">
      <c r="B28" s="1" t="s">
        <v>7</v>
      </c>
      <c r="C28" s="1">
        <v>57.17</v>
      </c>
      <c r="D28" s="2"/>
      <c r="E28" s="2" t="s">
        <v>27</v>
      </c>
      <c r="F28" s="2">
        <v>6.51</v>
      </c>
      <c r="G28" s="1"/>
    </row>
    <row r="29" spans="2:7">
      <c r="B29" s="2" t="s">
        <v>8</v>
      </c>
      <c r="C29" s="2">
        <v>53.13</v>
      </c>
      <c r="D29" s="2"/>
      <c r="E29" s="2" t="s">
        <v>28</v>
      </c>
      <c r="F29" s="2">
        <v>10.87</v>
      </c>
      <c r="G29" s="1"/>
    </row>
    <row r="30" spans="2:7">
      <c r="B30" s="2" t="s">
        <v>9</v>
      </c>
      <c r="C30" s="2">
        <v>2.96</v>
      </c>
      <c r="D30" s="2"/>
      <c r="E30" s="2" t="s">
        <v>29</v>
      </c>
      <c r="F30" s="2">
        <v>17.829999999999998</v>
      </c>
      <c r="G30" s="2"/>
    </row>
    <row r="31" spans="2:7">
      <c r="B31" s="2" t="s">
        <v>10</v>
      </c>
      <c r="C31" s="2">
        <v>1.08</v>
      </c>
      <c r="D31" s="1"/>
      <c r="E31" s="1"/>
      <c r="F31" s="1"/>
      <c r="G31" s="2"/>
    </row>
    <row r="32" spans="2:7">
      <c r="B32" s="1"/>
      <c r="C32" s="1"/>
      <c r="D32" s="1"/>
      <c r="E32" s="1" t="s">
        <v>30</v>
      </c>
      <c r="F32" s="1">
        <v>21.55</v>
      </c>
      <c r="G32" s="2"/>
    </row>
    <row r="33" spans="2:6">
      <c r="B33" s="1" t="s">
        <v>11</v>
      </c>
      <c r="C33" s="1">
        <v>20.45</v>
      </c>
      <c r="D33" s="2"/>
      <c r="E33" s="2" t="s">
        <v>31</v>
      </c>
      <c r="F33" s="2">
        <v>8.17</v>
      </c>
    </row>
    <row r="34" spans="2:6">
      <c r="B34" s="2" t="s">
        <v>12</v>
      </c>
      <c r="C34" s="2">
        <v>8.5299999999999994</v>
      </c>
      <c r="D34" s="2"/>
      <c r="E34" s="2" t="s">
        <v>32</v>
      </c>
      <c r="F34" s="2">
        <v>11.08</v>
      </c>
    </row>
    <row r="35" spans="2:6">
      <c r="B35" s="2" t="s">
        <v>13</v>
      </c>
      <c r="C35" s="2">
        <v>2.4</v>
      </c>
      <c r="D35" s="2"/>
      <c r="E35" s="2" t="s">
        <v>33</v>
      </c>
      <c r="F35" s="2">
        <v>2.29</v>
      </c>
    </row>
    <row r="36" spans="2:6">
      <c r="B36" s="2" t="s">
        <v>14</v>
      </c>
      <c r="C36" s="2">
        <v>4.3</v>
      </c>
      <c r="D36" s="2"/>
    </row>
    <row r="37" spans="2:6">
      <c r="B37" s="2" t="s">
        <v>15</v>
      </c>
      <c r="C37" s="2">
        <v>5.22</v>
      </c>
      <c r="D37" s="1"/>
    </row>
  </sheetData>
  <mergeCells count="1">
    <mergeCell ref="A1:K1"/>
  </mergeCells>
  <hyperlinks>
    <hyperlink ref="B16" r:id="rId1" display="Instant X-Ray morningstar:" xr:uid="{AAC23307-BBBB-2E4D-B55F-37420BE6BB8C}"/>
  </hyperlinks>
  <pageMargins left="0" right="0" top="0" bottom="0" header="0" footer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C4BD-83E9-6047-8B26-4D47E340B3D4}">
  <dimension ref="A1:K40"/>
  <sheetViews>
    <sheetView workbookViewId="0">
      <selection sqref="A1:K1"/>
    </sheetView>
  </sheetViews>
  <sheetFormatPr baseColWidth="10" defaultRowHeight="16"/>
  <cols>
    <col min="1" max="1" width="9.6640625" customWidth="1"/>
    <col min="2" max="2" width="35.33203125" bestFit="1" customWidth="1"/>
    <col min="3" max="3" width="15.1640625" bestFit="1" customWidth="1"/>
    <col min="4" max="4" width="12.1640625" bestFit="1" customWidth="1"/>
    <col min="5" max="5" width="21.83203125" bestFit="1" customWidth="1"/>
  </cols>
  <sheetData>
    <row r="1" spans="1:11" ht="26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">
      <c r="B3" s="5" t="s">
        <v>40</v>
      </c>
      <c r="C3" s="6">
        <v>0.5</v>
      </c>
    </row>
    <row r="4" spans="1:11" ht="19">
      <c r="B4" s="5" t="s">
        <v>41</v>
      </c>
      <c r="C4" s="6">
        <v>0.3</v>
      </c>
    </row>
    <row r="5" spans="1:11" ht="19">
      <c r="B5" s="5" t="s">
        <v>42</v>
      </c>
      <c r="C5" s="6">
        <v>0.1</v>
      </c>
    </row>
    <row r="6" spans="1:11" ht="19">
      <c r="B6" s="5" t="s">
        <v>38</v>
      </c>
      <c r="C6" s="6">
        <v>0.1</v>
      </c>
      <c r="D6" s="1"/>
    </row>
    <row r="7" spans="1:11">
      <c r="D7" s="1"/>
    </row>
    <row r="8" spans="1:11" ht="24">
      <c r="B8" s="8" t="s">
        <v>18</v>
      </c>
      <c r="D8" s="2"/>
    </row>
    <row r="9" spans="1:11">
      <c r="B9" s="9" t="s">
        <v>40</v>
      </c>
      <c r="C9" s="17">
        <v>6.9999999999999999E-4</v>
      </c>
      <c r="D9" s="2"/>
    </row>
    <row r="10" spans="1:11">
      <c r="B10" s="9" t="s">
        <v>41</v>
      </c>
      <c r="C10" s="17">
        <v>2E-3</v>
      </c>
      <c r="D10" s="2"/>
    </row>
    <row r="11" spans="1:11">
      <c r="B11" s="9" t="s">
        <v>42</v>
      </c>
      <c r="C11" s="17">
        <v>2E-3</v>
      </c>
      <c r="D11" s="2"/>
    </row>
    <row r="12" spans="1:11" ht="24">
      <c r="B12" s="9" t="s">
        <v>43</v>
      </c>
      <c r="C12" s="17">
        <v>3.0000000000000001E-3</v>
      </c>
      <c r="D12" s="2"/>
      <c r="E12" s="7"/>
    </row>
    <row r="13" spans="1:11">
      <c r="B13" s="4" t="s">
        <v>19</v>
      </c>
      <c r="C13" s="20">
        <f>C12*C6+C11*C5+C10*C4+C9*C3</f>
        <v>1.4499999999999999E-3</v>
      </c>
      <c r="D13" s="2"/>
      <c r="E13" s="1"/>
      <c r="F13" s="1"/>
    </row>
    <row r="14" spans="1:11">
      <c r="B14" s="9"/>
      <c r="C14" s="10"/>
      <c r="D14" s="1"/>
      <c r="E14" s="1"/>
      <c r="F14" s="1"/>
      <c r="G14" s="1"/>
    </row>
    <row r="15" spans="1:11" ht="24">
      <c r="B15" s="8" t="s">
        <v>60</v>
      </c>
      <c r="C15" s="4" t="s">
        <v>56</v>
      </c>
      <c r="D15" s="4" t="s">
        <v>70</v>
      </c>
      <c r="G15" s="2"/>
    </row>
    <row r="16" spans="1:11">
      <c r="B16" s="9" t="s">
        <v>40</v>
      </c>
      <c r="C16" s="18">
        <f>Generelt!B24+Generelt!C24</f>
        <v>5.0000000000000001E-3</v>
      </c>
      <c r="D16" s="18">
        <f>Generelt!E22</f>
        <v>1E-3</v>
      </c>
      <c r="G16" s="2"/>
    </row>
    <row r="17" spans="2:7">
      <c r="G17" s="2"/>
    </row>
    <row r="18" spans="2:7" ht="24">
      <c r="B18" s="8" t="s">
        <v>63</v>
      </c>
      <c r="C18" s="32">
        <f>(C3*(C9+C16+D16))+C4*C10+C5*C11+C6*C12</f>
        <v>4.45E-3</v>
      </c>
      <c r="G18" s="1"/>
    </row>
    <row r="19" spans="2:7" ht="19">
      <c r="B19" s="5"/>
      <c r="G19" s="1"/>
    </row>
    <row r="20" spans="2:7" ht="24">
      <c r="B20" s="11" t="s">
        <v>44</v>
      </c>
      <c r="C20" s="2"/>
      <c r="D20" s="2"/>
      <c r="E20" s="1"/>
      <c r="F20" s="2"/>
      <c r="G20" s="1"/>
    </row>
    <row r="21" spans="2:7">
      <c r="B21" s="2"/>
      <c r="C21" s="2"/>
      <c r="D21" s="2"/>
      <c r="E21" s="2"/>
      <c r="F21" s="2"/>
      <c r="G21" s="1"/>
    </row>
    <row r="22" spans="2:7" ht="24">
      <c r="B22" s="8" t="s">
        <v>35</v>
      </c>
      <c r="C22" s="2"/>
      <c r="D22" s="2"/>
      <c r="E22" s="8" t="s">
        <v>34</v>
      </c>
      <c r="F22" s="2"/>
      <c r="G22" s="2"/>
    </row>
    <row r="23" spans="2:7">
      <c r="B23" s="1" t="s">
        <v>0</v>
      </c>
      <c r="C23" s="1">
        <v>30.88</v>
      </c>
      <c r="D23" s="1"/>
      <c r="E23" s="1" t="s">
        <v>20</v>
      </c>
      <c r="F23" s="1">
        <v>38.07</v>
      </c>
      <c r="G23" s="2"/>
    </row>
    <row r="24" spans="2:7">
      <c r="B24" s="2" t="s">
        <v>1</v>
      </c>
      <c r="C24" s="2">
        <v>7.92</v>
      </c>
      <c r="D24" s="2"/>
      <c r="E24" s="2" t="s">
        <v>21</v>
      </c>
      <c r="F24" s="2">
        <v>5.23</v>
      </c>
      <c r="G24" s="2"/>
    </row>
    <row r="25" spans="2:7">
      <c r="B25" s="2" t="s">
        <v>2</v>
      </c>
      <c r="C25" s="2">
        <v>14.89</v>
      </c>
      <c r="D25" s="2"/>
      <c r="E25" s="2" t="s">
        <v>22</v>
      </c>
      <c r="F25" s="2">
        <v>11.82</v>
      </c>
      <c r="G25" s="2"/>
    </row>
    <row r="26" spans="2:7">
      <c r="B26" s="2" t="s">
        <v>3</v>
      </c>
      <c r="C26" s="2">
        <v>6.63</v>
      </c>
      <c r="D26" s="2"/>
      <c r="E26" s="2" t="s">
        <v>23</v>
      </c>
      <c r="F26" s="2">
        <v>18.399999999999999</v>
      </c>
      <c r="G26" s="1"/>
    </row>
    <row r="27" spans="2:7">
      <c r="B27" s="2" t="s">
        <v>4</v>
      </c>
      <c r="C27" s="2">
        <v>0.55000000000000004</v>
      </c>
      <c r="D27" s="2"/>
      <c r="E27" s="2" t="s">
        <v>24</v>
      </c>
      <c r="F27" s="2">
        <v>2.62</v>
      </c>
      <c r="G27" s="1"/>
    </row>
    <row r="28" spans="2:7">
      <c r="B28" s="2" t="s">
        <v>5</v>
      </c>
      <c r="C28" s="2">
        <v>0.74</v>
      </c>
      <c r="D28" s="2"/>
      <c r="E28" s="1"/>
      <c r="F28" s="1"/>
      <c r="G28" s="2"/>
    </row>
    <row r="29" spans="2:7">
      <c r="B29" s="2" t="s">
        <v>6</v>
      </c>
      <c r="C29" s="2">
        <v>0.15</v>
      </c>
      <c r="D29" s="2"/>
      <c r="E29" s="1" t="s">
        <v>25</v>
      </c>
      <c r="F29" s="1">
        <v>37.86</v>
      </c>
      <c r="G29" s="2"/>
    </row>
    <row r="30" spans="2:7">
      <c r="B30" s="1"/>
      <c r="C30" s="1"/>
      <c r="D30" s="1"/>
      <c r="E30" s="2" t="s">
        <v>26</v>
      </c>
      <c r="F30" s="2">
        <v>3.61</v>
      </c>
      <c r="G30" s="2"/>
    </row>
    <row r="31" spans="2:7">
      <c r="B31" s="1" t="s">
        <v>7</v>
      </c>
      <c r="C31" s="1">
        <v>51.72</v>
      </c>
      <c r="D31" s="1"/>
      <c r="E31" s="2" t="s">
        <v>27</v>
      </c>
      <c r="F31" s="2">
        <v>6.44</v>
      </c>
    </row>
    <row r="32" spans="2:7">
      <c r="B32" s="2" t="s">
        <v>8</v>
      </c>
      <c r="C32" s="2">
        <v>50.69</v>
      </c>
      <c r="D32" s="2"/>
      <c r="E32" s="2" t="s">
        <v>28</v>
      </c>
      <c r="F32" s="2">
        <v>10.63</v>
      </c>
    </row>
    <row r="33" spans="2:6">
      <c r="B33" s="2" t="s">
        <v>9</v>
      </c>
      <c r="C33" s="2">
        <v>0</v>
      </c>
      <c r="D33" s="2"/>
      <c r="E33" s="2" t="s">
        <v>29</v>
      </c>
      <c r="F33" s="2">
        <v>17.18</v>
      </c>
    </row>
    <row r="34" spans="2:6">
      <c r="B34" s="2" t="s">
        <v>10</v>
      </c>
      <c r="C34" s="2">
        <v>1.03</v>
      </c>
      <c r="D34" s="2"/>
      <c r="E34" s="1"/>
      <c r="F34" s="1"/>
    </row>
    <row r="35" spans="2:6">
      <c r="B35" s="1"/>
      <c r="C35" s="1"/>
      <c r="D35" s="1"/>
      <c r="E35" s="1" t="s">
        <v>30</v>
      </c>
      <c r="F35" s="1">
        <v>24.06</v>
      </c>
    </row>
    <row r="36" spans="2:6">
      <c r="B36" s="1" t="s">
        <v>11</v>
      </c>
      <c r="C36" s="1">
        <v>17.39</v>
      </c>
      <c r="D36" s="1"/>
      <c r="E36" s="2" t="s">
        <v>31</v>
      </c>
      <c r="F36" s="2">
        <v>9.15</v>
      </c>
    </row>
    <row r="37" spans="2:6">
      <c r="B37" s="2" t="s">
        <v>12</v>
      </c>
      <c r="C37" s="2">
        <v>6.48</v>
      </c>
      <c r="D37" s="2"/>
      <c r="E37" s="2" t="s">
        <v>32</v>
      </c>
      <c r="F37" s="2">
        <v>11.98</v>
      </c>
    </row>
    <row r="38" spans="2:6">
      <c r="B38" s="2" t="s">
        <v>13</v>
      </c>
      <c r="C38" s="2">
        <v>1.87</v>
      </c>
      <c r="D38" s="2"/>
      <c r="E38" s="2" t="s">
        <v>33</v>
      </c>
      <c r="F38" s="2">
        <v>2.93</v>
      </c>
    </row>
    <row r="39" spans="2:6">
      <c r="B39" s="2" t="s">
        <v>14</v>
      </c>
      <c r="C39" s="2">
        <v>4.0599999999999996</v>
      </c>
      <c r="D39" s="2"/>
    </row>
    <row r="40" spans="2:6">
      <c r="B40" s="2" t="s">
        <v>15</v>
      </c>
      <c r="C40" s="2">
        <v>4.9800000000000004</v>
      </c>
      <c r="D40" s="2"/>
    </row>
  </sheetData>
  <mergeCells count="1">
    <mergeCell ref="A1:K1"/>
  </mergeCells>
  <hyperlinks>
    <hyperlink ref="B20" r:id="rId1" display="Instant X-Ray morningstar:" xr:uid="{2CB701AC-7801-874B-95FB-5F7FF8FBC038}"/>
  </hyperlinks>
  <pageMargins left="0" right="0" top="0" bottom="0" header="0" footer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6EEA-F159-9C4E-84EC-50E23F6CBF7F}">
  <dimension ref="A1:K48"/>
  <sheetViews>
    <sheetView workbookViewId="0">
      <selection activeCell="O15" sqref="O15"/>
    </sheetView>
  </sheetViews>
  <sheetFormatPr baseColWidth="10" defaultRowHeight="16"/>
  <cols>
    <col min="1" max="1" width="9.6640625" customWidth="1"/>
    <col min="2" max="2" width="35.33203125" bestFit="1" customWidth="1"/>
    <col min="3" max="3" width="15.5" bestFit="1" customWidth="1"/>
    <col min="4" max="4" width="12.6640625" bestFit="1" customWidth="1"/>
    <col min="5" max="5" width="21.83203125" bestFit="1" customWidth="1"/>
  </cols>
  <sheetData>
    <row r="1" spans="1:11" ht="26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">
      <c r="B3" s="5" t="s">
        <v>40</v>
      </c>
      <c r="C3" s="6">
        <v>0.45</v>
      </c>
    </row>
    <row r="4" spans="1:11" ht="19">
      <c r="B4" s="5" t="s">
        <v>41</v>
      </c>
      <c r="C4" s="6">
        <v>0.3</v>
      </c>
    </row>
    <row r="5" spans="1:11" ht="19">
      <c r="B5" s="5" t="s">
        <v>42</v>
      </c>
      <c r="C5" s="6">
        <v>0.05</v>
      </c>
    </row>
    <row r="6" spans="1:11" ht="19">
      <c r="B6" s="5" t="s">
        <v>38</v>
      </c>
      <c r="C6" s="6">
        <v>0.1</v>
      </c>
      <c r="D6" s="1"/>
    </row>
    <row r="7" spans="1:11" ht="19">
      <c r="B7" s="5" t="s">
        <v>45</v>
      </c>
      <c r="C7" s="6">
        <v>0.1</v>
      </c>
      <c r="D7" s="1"/>
    </row>
    <row r="8" spans="1:11">
      <c r="D8" s="1"/>
    </row>
    <row r="9" spans="1:11" ht="24">
      <c r="B9" s="8" t="s">
        <v>18</v>
      </c>
      <c r="D9" s="2"/>
    </row>
    <row r="10" spans="1:11">
      <c r="B10" s="9" t="s">
        <v>40</v>
      </c>
      <c r="C10" s="17">
        <v>6.9999999999999999E-4</v>
      </c>
      <c r="D10" s="2"/>
    </row>
    <row r="11" spans="1:11">
      <c r="B11" s="9" t="s">
        <v>41</v>
      </c>
      <c r="C11" s="17">
        <v>2E-3</v>
      </c>
      <c r="D11" s="2"/>
    </row>
    <row r="12" spans="1:11">
      <c r="B12" s="9" t="s">
        <v>42</v>
      </c>
      <c r="C12" s="17">
        <v>2E-3</v>
      </c>
      <c r="D12" s="2"/>
    </row>
    <row r="13" spans="1:11" ht="24">
      <c r="B13" s="9" t="s">
        <v>43</v>
      </c>
      <c r="C13" s="17">
        <v>3.0000000000000001E-3</v>
      </c>
      <c r="D13" s="2"/>
      <c r="E13" s="7"/>
    </row>
    <row r="14" spans="1:11" ht="24">
      <c r="B14" s="9" t="s">
        <v>39</v>
      </c>
      <c r="C14" s="18">
        <v>1E-3</v>
      </c>
      <c r="D14" s="2"/>
      <c r="E14" s="7"/>
    </row>
    <row r="15" spans="1:11">
      <c r="B15" s="4" t="s">
        <v>19</v>
      </c>
      <c r="C15" s="20">
        <f>C13*C6+C12*C5+C11*C4+C10*C3+C14*C7</f>
        <v>1.415E-3</v>
      </c>
      <c r="D15" s="2"/>
      <c r="E15" s="1"/>
      <c r="F15" s="1"/>
    </row>
    <row r="16" spans="1:11">
      <c r="B16" s="4"/>
      <c r="C16" s="20"/>
      <c r="D16" s="2"/>
      <c r="E16" s="1"/>
      <c r="F16" s="1"/>
    </row>
    <row r="17" spans="2:7" ht="24">
      <c r="B17" s="8" t="s">
        <v>60</v>
      </c>
      <c r="C17" s="4" t="s">
        <v>56</v>
      </c>
      <c r="D17" s="4" t="s">
        <v>70</v>
      </c>
      <c r="E17" s="1"/>
      <c r="F17" s="1"/>
    </row>
    <row r="18" spans="2:7">
      <c r="B18" s="9" t="s">
        <v>40</v>
      </c>
      <c r="C18" s="18">
        <f>Generelt!B24+Generelt!C24</f>
        <v>5.0000000000000001E-3</v>
      </c>
      <c r="D18" s="18">
        <f>Generelt!E22</f>
        <v>1E-3</v>
      </c>
      <c r="E18" s="1"/>
      <c r="F18" s="1"/>
    </row>
    <row r="19" spans="2:7">
      <c r="E19" s="1"/>
      <c r="F19" s="1"/>
    </row>
    <row r="20" spans="2:7" ht="24">
      <c r="B20" s="8" t="s">
        <v>63</v>
      </c>
      <c r="C20" s="32">
        <f>(C3*(C10+C18+D18))+C4*C11+C5*C12+C6*C13+C7*C14</f>
        <v>4.1150000000000006E-3</v>
      </c>
      <c r="E20" s="1"/>
      <c r="F20" s="1"/>
    </row>
    <row r="21" spans="2:7">
      <c r="B21" s="4"/>
      <c r="C21" s="20"/>
      <c r="D21" s="2"/>
      <c r="E21" s="1"/>
      <c r="F21" s="1"/>
    </row>
    <row r="22" spans="2:7">
      <c r="B22" s="9"/>
      <c r="C22" s="10"/>
      <c r="D22" s="1"/>
      <c r="E22" s="1"/>
      <c r="F22" s="1"/>
      <c r="G22" s="1"/>
    </row>
    <row r="23" spans="2:7" ht="24">
      <c r="B23" s="12" t="s">
        <v>44</v>
      </c>
      <c r="C23" s="2"/>
      <c r="D23" s="2"/>
      <c r="E23" s="1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 ht="24">
      <c r="B25" s="8" t="s">
        <v>35</v>
      </c>
      <c r="C25" s="2"/>
      <c r="D25" s="2"/>
      <c r="E25" s="8" t="s">
        <v>34</v>
      </c>
      <c r="F25" s="2"/>
      <c r="G25" s="2"/>
    </row>
    <row r="26" spans="2:7">
      <c r="B26" s="1" t="s">
        <v>0</v>
      </c>
      <c r="C26" s="1">
        <v>33.15</v>
      </c>
      <c r="D26" s="1"/>
      <c r="E26" s="1" t="s">
        <v>20</v>
      </c>
      <c r="F26" s="1">
        <v>38.630000000000003</v>
      </c>
      <c r="G26" s="1"/>
    </row>
    <row r="27" spans="2:7">
      <c r="B27" s="2" t="s">
        <v>1</v>
      </c>
      <c r="C27" s="2">
        <v>8.68</v>
      </c>
      <c r="D27" s="2"/>
      <c r="E27" s="2" t="s">
        <v>21</v>
      </c>
      <c r="F27" s="2">
        <v>5.54</v>
      </c>
      <c r="G27" s="2"/>
    </row>
    <row r="28" spans="2:7">
      <c r="B28" s="2" t="s">
        <v>2</v>
      </c>
      <c r="C28" s="2">
        <v>15.85</v>
      </c>
      <c r="D28" s="2"/>
      <c r="E28" s="2" t="s">
        <v>22</v>
      </c>
      <c r="F28" s="2">
        <v>11.94</v>
      </c>
      <c r="G28" s="2"/>
    </row>
    <row r="29" spans="2:7">
      <c r="B29" s="2" t="s">
        <v>3</v>
      </c>
      <c r="C29" s="2">
        <v>7.12</v>
      </c>
      <c r="D29" s="2"/>
      <c r="E29" s="2" t="s">
        <v>23</v>
      </c>
      <c r="F29" s="2">
        <v>17.91</v>
      </c>
      <c r="G29" s="2"/>
    </row>
    <row r="30" spans="2:7">
      <c r="B30" s="2" t="s">
        <v>4</v>
      </c>
      <c r="C30" s="2">
        <v>0.55000000000000004</v>
      </c>
      <c r="D30" s="2"/>
      <c r="E30" s="2" t="s">
        <v>24</v>
      </c>
      <c r="F30" s="2">
        <v>3.24</v>
      </c>
      <c r="G30" s="2"/>
    </row>
    <row r="31" spans="2:7">
      <c r="B31" s="2" t="s">
        <v>5</v>
      </c>
      <c r="C31" s="2">
        <v>0.74</v>
      </c>
      <c r="D31" s="2"/>
      <c r="E31" s="1"/>
      <c r="F31" s="1"/>
      <c r="G31" s="1"/>
    </row>
    <row r="32" spans="2:7">
      <c r="B32" s="2" t="s">
        <v>6</v>
      </c>
      <c r="C32" s="2">
        <v>0.21</v>
      </c>
      <c r="D32" s="2"/>
      <c r="E32" s="1" t="s">
        <v>25</v>
      </c>
      <c r="F32" s="1">
        <v>37.56</v>
      </c>
      <c r="G32" s="1"/>
    </row>
    <row r="33" spans="2:7">
      <c r="B33" s="1"/>
      <c r="C33" s="1"/>
      <c r="D33" s="1"/>
      <c r="E33" s="2" t="s">
        <v>26</v>
      </c>
      <c r="F33" s="2">
        <v>3.36</v>
      </c>
      <c r="G33" s="2"/>
    </row>
    <row r="34" spans="2:7">
      <c r="B34" s="1" t="s">
        <v>7</v>
      </c>
      <c r="C34" s="1">
        <v>52.59</v>
      </c>
      <c r="D34" s="1"/>
      <c r="E34" s="2" t="s">
        <v>27</v>
      </c>
      <c r="F34" s="2">
        <v>6.44</v>
      </c>
      <c r="G34" s="2"/>
    </row>
    <row r="35" spans="2:7">
      <c r="B35" s="2" t="s">
        <v>8</v>
      </c>
      <c r="C35" s="2">
        <v>51.18</v>
      </c>
      <c r="D35" s="2"/>
      <c r="E35" s="2" t="s">
        <v>28</v>
      </c>
      <c r="F35" s="2">
        <v>10.94</v>
      </c>
      <c r="G35" s="2"/>
    </row>
    <row r="36" spans="2:7">
      <c r="B36" s="2" t="s">
        <v>9</v>
      </c>
      <c r="C36" s="2">
        <v>0.36</v>
      </c>
      <c r="D36" s="2"/>
      <c r="E36" s="2" t="s">
        <v>29</v>
      </c>
      <c r="F36" s="2">
        <v>16.82</v>
      </c>
      <c r="G36" s="2"/>
    </row>
    <row r="37" spans="2:7">
      <c r="B37" s="2" t="s">
        <v>10</v>
      </c>
      <c r="C37" s="2">
        <v>1.06</v>
      </c>
      <c r="D37" s="2"/>
      <c r="E37" s="1"/>
      <c r="F37" s="1"/>
      <c r="G37" s="1"/>
    </row>
    <row r="38" spans="2:7">
      <c r="B38" s="1"/>
      <c r="C38" s="1"/>
      <c r="D38" s="1"/>
      <c r="E38" s="1" t="s">
        <v>30</v>
      </c>
      <c r="F38" s="1">
        <v>23.81</v>
      </c>
      <c r="G38" s="1"/>
    </row>
    <row r="39" spans="2:7">
      <c r="B39" s="1" t="s">
        <v>11</v>
      </c>
      <c r="C39" s="1">
        <v>14.25</v>
      </c>
      <c r="D39" s="1"/>
      <c r="E39" s="2" t="s">
        <v>31</v>
      </c>
      <c r="F39" s="2">
        <v>8.9499999999999993</v>
      </c>
      <c r="G39" s="2"/>
    </row>
    <row r="40" spans="2:7">
      <c r="B40" s="2" t="s">
        <v>12</v>
      </c>
      <c r="C40" s="2">
        <v>4.46</v>
      </c>
      <c r="D40" s="2"/>
      <c r="E40" s="2" t="s">
        <v>32</v>
      </c>
      <c r="F40" s="2">
        <v>11.98</v>
      </c>
      <c r="G40" s="2"/>
    </row>
    <row r="41" spans="2:7">
      <c r="B41" s="2" t="s">
        <v>13</v>
      </c>
      <c r="C41" s="2">
        <v>1.24</v>
      </c>
      <c r="D41" s="2"/>
      <c r="E41" s="2" t="s">
        <v>33</v>
      </c>
      <c r="F41" s="2">
        <v>2.88</v>
      </c>
      <c r="G41" s="2"/>
    </row>
    <row r="42" spans="2:7">
      <c r="B42" s="2" t="s">
        <v>14</v>
      </c>
      <c r="C42" s="2">
        <v>3.57</v>
      </c>
      <c r="D42" s="2"/>
    </row>
    <row r="43" spans="2:7">
      <c r="B43" s="2" t="s">
        <v>15</v>
      </c>
      <c r="C43" s="2">
        <v>4.99</v>
      </c>
      <c r="D43" s="2"/>
    </row>
    <row r="44" spans="2:7">
      <c r="B44" s="2"/>
      <c r="C44" s="1"/>
    </row>
    <row r="45" spans="2:7">
      <c r="B45" s="2"/>
    </row>
    <row r="46" spans="2:7">
      <c r="B46" s="2"/>
    </row>
    <row r="47" spans="2:7">
      <c r="B47" s="2"/>
    </row>
    <row r="48" spans="2:7">
      <c r="B48" s="1"/>
    </row>
  </sheetData>
  <mergeCells count="1">
    <mergeCell ref="A1:K1"/>
  </mergeCells>
  <hyperlinks>
    <hyperlink ref="B23" r:id="rId1" xr:uid="{067FA07E-2849-1840-81C2-929FE7047817}"/>
  </hyperlinks>
  <pageMargins left="0" right="0" top="0" bottom="0" header="0" footer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B49-D930-D04C-AF2A-11AC703EFB81}">
  <dimension ref="A1:K59"/>
  <sheetViews>
    <sheetView workbookViewId="0">
      <selection activeCell="Q13" sqref="Q13"/>
    </sheetView>
  </sheetViews>
  <sheetFormatPr baseColWidth="10" defaultRowHeight="16"/>
  <cols>
    <col min="1" max="1" width="9.6640625" customWidth="1"/>
    <col min="2" max="2" width="37.33203125" bestFit="1" customWidth="1"/>
    <col min="3" max="3" width="15.5" bestFit="1" customWidth="1"/>
    <col min="4" max="4" width="12.6640625" bestFit="1" customWidth="1"/>
    <col min="5" max="5" width="21.83203125" bestFit="1" customWidth="1"/>
  </cols>
  <sheetData>
    <row r="1" spans="1:11" ht="26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">
      <c r="B3" s="5" t="s">
        <v>40</v>
      </c>
      <c r="C3" s="6">
        <v>0.5</v>
      </c>
    </row>
    <row r="4" spans="1:11">
      <c r="B4" s="14" t="s">
        <v>46</v>
      </c>
      <c r="C4" s="6">
        <v>0.15</v>
      </c>
    </row>
    <row r="5" spans="1:11">
      <c r="B5" s="14" t="s">
        <v>47</v>
      </c>
      <c r="C5" s="6">
        <v>0.2</v>
      </c>
    </row>
    <row r="6" spans="1:11">
      <c r="B6" s="14" t="s">
        <v>48</v>
      </c>
      <c r="C6" s="15">
        <v>2.5000000000000001E-2</v>
      </c>
    </row>
    <row r="7" spans="1:11">
      <c r="B7" s="14" t="s">
        <v>49</v>
      </c>
      <c r="C7" s="15">
        <v>2.5000000000000001E-2</v>
      </c>
    </row>
    <row r="8" spans="1:11">
      <c r="B8" s="14" t="s">
        <v>50</v>
      </c>
      <c r="C8" s="15">
        <v>2.5000000000000001E-2</v>
      </c>
    </row>
    <row r="9" spans="1:11" ht="19">
      <c r="B9" s="5" t="s">
        <v>51</v>
      </c>
      <c r="C9" s="15">
        <v>2.5000000000000001E-2</v>
      </c>
      <c r="D9" s="1"/>
    </row>
    <row r="10" spans="1:11" ht="19">
      <c r="B10" s="5" t="s">
        <v>42</v>
      </c>
      <c r="C10" s="6">
        <v>0.05</v>
      </c>
      <c r="D10" s="1"/>
    </row>
    <row r="11" spans="1:11">
      <c r="D11" s="1"/>
    </row>
    <row r="12" spans="1:11" ht="24">
      <c r="B12" s="8" t="s">
        <v>18</v>
      </c>
      <c r="D12" s="2"/>
    </row>
    <row r="13" spans="1:11">
      <c r="B13" s="9" t="s">
        <v>40</v>
      </c>
      <c r="C13" s="17">
        <v>6.9999999999999999E-4</v>
      </c>
      <c r="D13" s="2"/>
    </row>
    <row r="14" spans="1:11">
      <c r="B14" s="13" t="s">
        <v>46</v>
      </c>
      <c r="C14" s="17">
        <v>1.8E-3</v>
      </c>
      <c r="D14" s="2"/>
    </row>
    <row r="15" spans="1:11">
      <c r="B15" s="13" t="s">
        <v>47</v>
      </c>
      <c r="C15" s="18">
        <v>8.9999999999999998E-4</v>
      </c>
      <c r="D15" s="2"/>
    </row>
    <row r="16" spans="1:11">
      <c r="B16" s="13" t="s">
        <v>48</v>
      </c>
      <c r="C16" s="18">
        <v>0</v>
      </c>
      <c r="D16" s="2"/>
    </row>
    <row r="17" spans="2:6">
      <c r="B17" s="13" t="s">
        <v>49</v>
      </c>
      <c r="C17" s="18">
        <v>0</v>
      </c>
      <c r="D17" s="2"/>
    </row>
    <row r="18" spans="2:6">
      <c r="B18" s="13" t="s">
        <v>50</v>
      </c>
      <c r="C18" s="18">
        <v>0</v>
      </c>
      <c r="D18" s="2"/>
    </row>
    <row r="19" spans="2:6">
      <c r="B19" s="16" t="s">
        <v>51</v>
      </c>
      <c r="C19" s="18">
        <v>0</v>
      </c>
      <c r="D19" s="2"/>
    </row>
    <row r="20" spans="2:6" ht="24">
      <c r="B20" s="9" t="s">
        <v>42</v>
      </c>
      <c r="C20" s="17">
        <v>2E-3</v>
      </c>
      <c r="D20" s="2"/>
      <c r="E20" s="7"/>
    </row>
    <row r="21" spans="2:6" ht="24">
      <c r="B21" s="4" t="s">
        <v>19</v>
      </c>
      <c r="C21" s="19">
        <f>C13*C3+C4*C14+C15*C5+C6*C16+C17*C7+C8*C18+C19*C9+C10*C20</f>
        <v>9.0000000000000008E-4</v>
      </c>
      <c r="D21" s="2"/>
      <c r="E21" s="7"/>
    </row>
    <row r="22" spans="2:6" ht="24">
      <c r="B22" s="4"/>
      <c r="C22" s="19"/>
      <c r="D22" s="2"/>
      <c r="E22" s="7"/>
    </row>
    <row r="23" spans="2:6" ht="24">
      <c r="B23" s="8" t="s">
        <v>60</v>
      </c>
      <c r="C23" s="4" t="s">
        <v>56</v>
      </c>
      <c r="D23" s="4" t="s">
        <v>70</v>
      </c>
      <c r="E23" s="7"/>
    </row>
    <row r="24" spans="2:6" ht="24">
      <c r="B24" s="9" t="s">
        <v>40</v>
      </c>
      <c r="C24" s="18">
        <f>Generelt!B24+Generelt!C24</f>
        <v>5.0000000000000001E-3</v>
      </c>
      <c r="D24" s="18">
        <f>Generelt!E22</f>
        <v>1E-3</v>
      </c>
      <c r="E24" s="7"/>
    </row>
    <row r="25" spans="2:6" ht="24">
      <c r="B25" s="34" t="s">
        <v>46</v>
      </c>
      <c r="C25" s="18">
        <f>Generelt!B24+Generelt!C24</f>
        <v>5.0000000000000001E-3</v>
      </c>
      <c r="D25" s="18">
        <f>Generelt!E22</f>
        <v>1E-3</v>
      </c>
      <c r="E25" s="7"/>
    </row>
    <row r="26" spans="2:6" ht="24">
      <c r="B26" s="34" t="s">
        <v>47</v>
      </c>
      <c r="C26" s="18">
        <f>Generelt!B24+Generelt!C24</f>
        <v>5.0000000000000001E-3</v>
      </c>
      <c r="D26" s="18">
        <f>Generelt!E22</f>
        <v>1E-3</v>
      </c>
      <c r="E26" s="7"/>
    </row>
    <row r="27" spans="2:6" ht="24">
      <c r="B27" s="34" t="s">
        <v>49</v>
      </c>
      <c r="C27" s="18">
        <f>Generelt!B24+Generelt!C24</f>
        <v>5.0000000000000001E-3</v>
      </c>
      <c r="D27" s="33">
        <v>0</v>
      </c>
      <c r="E27" s="7"/>
    </row>
    <row r="28" spans="2:6" ht="24">
      <c r="B28" s="34" t="s">
        <v>50</v>
      </c>
      <c r="C28" s="18">
        <f>Generelt!B24+Generelt!C24</f>
        <v>5.0000000000000001E-3</v>
      </c>
      <c r="D28" s="33">
        <v>0</v>
      </c>
      <c r="E28" s="7"/>
    </row>
    <row r="29" spans="2:6" ht="24">
      <c r="B29" s="30" t="s">
        <v>51</v>
      </c>
      <c r="C29" s="18">
        <f>Generelt!B24+Generelt!C24</f>
        <v>5.0000000000000001E-3</v>
      </c>
      <c r="D29" s="2">
        <v>0</v>
      </c>
      <c r="E29" s="7"/>
    </row>
    <row r="30" spans="2:6" ht="24">
      <c r="B30" s="30"/>
      <c r="C30" s="18"/>
      <c r="D30" s="2"/>
      <c r="E30" s="7"/>
    </row>
    <row r="31" spans="2:6" ht="24">
      <c r="B31" s="8" t="s">
        <v>63</v>
      </c>
      <c r="C31" s="35">
        <f>(C3*(C13+C24+D24))+(C4*(C14+C25+D25))+(C5*(C15+C26+D26))+C6*C16+(C7*(C17+C27))+(C8*(C18+C28))+(C9*(C19+C29))+C10*C20</f>
        <v>6.3750000000000005E-3</v>
      </c>
      <c r="D31" s="2"/>
      <c r="E31" s="1"/>
      <c r="F31" s="1"/>
    </row>
    <row r="32" spans="2:6">
      <c r="D32" s="2"/>
      <c r="E32" s="1"/>
      <c r="F32" s="1"/>
    </row>
    <row r="33" spans="2:7">
      <c r="B33" s="9"/>
      <c r="C33" s="10"/>
      <c r="D33" s="1"/>
      <c r="E33" s="1"/>
      <c r="F33" s="1"/>
      <c r="G33" s="1"/>
    </row>
    <row r="34" spans="2:7" ht="24">
      <c r="B34" s="21" t="s">
        <v>44</v>
      </c>
      <c r="C34" s="2"/>
      <c r="D34" s="2"/>
      <c r="E34" s="1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 ht="24">
      <c r="B36" s="8" t="s">
        <v>35</v>
      </c>
      <c r="C36" s="2"/>
      <c r="D36" s="2"/>
      <c r="E36" s="8" t="s">
        <v>34</v>
      </c>
      <c r="F36" s="2"/>
      <c r="G36" s="2"/>
    </row>
    <row r="37" spans="2:7">
      <c r="B37" s="1" t="s">
        <v>0</v>
      </c>
      <c r="C37" s="1">
        <v>31.49</v>
      </c>
      <c r="D37" s="1"/>
      <c r="E37" s="1" t="s">
        <v>20</v>
      </c>
      <c r="F37" s="1">
        <v>37.69</v>
      </c>
      <c r="G37" s="1"/>
    </row>
    <row r="38" spans="2:7">
      <c r="B38" s="2" t="s">
        <v>1</v>
      </c>
      <c r="C38" s="2">
        <v>0.17</v>
      </c>
      <c r="D38" s="2"/>
      <c r="E38" s="2" t="s">
        <v>21</v>
      </c>
      <c r="F38" s="2">
        <v>5.18</v>
      </c>
      <c r="G38" s="2"/>
    </row>
    <row r="39" spans="2:7">
      <c r="B39" s="2" t="s">
        <v>2</v>
      </c>
      <c r="C39" s="2">
        <v>21.73</v>
      </c>
      <c r="D39" s="2"/>
      <c r="E39" s="2" t="s">
        <v>22</v>
      </c>
      <c r="F39" s="2">
        <v>11.17</v>
      </c>
      <c r="G39" s="2"/>
    </row>
    <row r="40" spans="2:7">
      <c r="B40" s="2" t="s">
        <v>3</v>
      </c>
      <c r="C40" s="2">
        <v>7.57</v>
      </c>
      <c r="D40" s="2"/>
      <c r="E40" s="2" t="s">
        <v>23</v>
      </c>
      <c r="F40" s="2">
        <v>18.989999999999998</v>
      </c>
      <c r="G40" s="2"/>
    </row>
    <row r="41" spans="2:7">
      <c r="B41" s="2" t="s">
        <v>4</v>
      </c>
      <c r="C41" s="2">
        <v>0.85</v>
      </c>
      <c r="D41" s="2"/>
      <c r="E41" s="2" t="s">
        <v>24</v>
      </c>
      <c r="F41" s="2">
        <v>2.35</v>
      </c>
      <c r="G41" s="2"/>
    </row>
    <row r="42" spans="2:7">
      <c r="B42" s="2" t="s">
        <v>5</v>
      </c>
      <c r="C42" s="2">
        <v>0.94</v>
      </c>
      <c r="D42" s="2"/>
      <c r="E42" s="1"/>
      <c r="F42" s="1"/>
      <c r="G42" s="1"/>
    </row>
    <row r="43" spans="2:7">
      <c r="B43" s="2" t="s">
        <v>6</v>
      </c>
      <c r="C43" s="2">
        <v>0.23</v>
      </c>
      <c r="D43" s="2"/>
      <c r="E43" s="1" t="s">
        <v>25</v>
      </c>
      <c r="F43" s="1">
        <v>40.14</v>
      </c>
      <c r="G43" s="1"/>
    </row>
    <row r="44" spans="2:7">
      <c r="B44" s="1"/>
      <c r="C44" s="1"/>
      <c r="D44" s="1"/>
      <c r="E44" s="2" t="s">
        <v>26</v>
      </c>
      <c r="F44" s="2">
        <v>3.86</v>
      </c>
      <c r="G44" s="2"/>
    </row>
    <row r="45" spans="2:7">
      <c r="B45" s="1" t="s">
        <v>7</v>
      </c>
      <c r="C45" s="1">
        <v>51.89</v>
      </c>
      <c r="D45" s="1"/>
      <c r="E45" s="2" t="s">
        <v>27</v>
      </c>
      <c r="F45" s="2">
        <v>6.8</v>
      </c>
      <c r="G45" s="2"/>
    </row>
    <row r="46" spans="2:7">
      <c r="B46" s="2" t="s">
        <v>8</v>
      </c>
      <c r="C46" s="2">
        <v>50.16</v>
      </c>
      <c r="D46" s="2"/>
      <c r="E46" s="2" t="s">
        <v>28</v>
      </c>
      <c r="F46" s="2">
        <v>11.33</v>
      </c>
      <c r="G46" s="2"/>
    </row>
    <row r="47" spans="2:7">
      <c r="B47" s="2" t="s">
        <v>9</v>
      </c>
      <c r="C47" s="2">
        <v>0</v>
      </c>
      <c r="D47" s="2"/>
      <c r="E47" s="2" t="s">
        <v>29</v>
      </c>
      <c r="F47" s="2">
        <v>18.149999999999999</v>
      </c>
      <c r="G47" s="2"/>
    </row>
    <row r="48" spans="2:7">
      <c r="B48" s="2" t="s">
        <v>10</v>
      </c>
      <c r="C48" s="2">
        <v>1.73</v>
      </c>
      <c r="D48" s="2"/>
      <c r="E48" s="1"/>
      <c r="F48" s="1"/>
      <c r="G48" s="1"/>
    </row>
    <row r="49" spans="2:7">
      <c r="B49" s="1"/>
      <c r="C49" s="1"/>
      <c r="D49" s="1"/>
      <c r="E49" s="1" t="s">
        <v>30</v>
      </c>
      <c r="F49" s="1">
        <v>22.12</v>
      </c>
      <c r="G49" s="1"/>
    </row>
    <row r="50" spans="2:7">
      <c r="B50" s="1" t="s">
        <v>11</v>
      </c>
      <c r="C50" s="1">
        <v>16.559999999999999</v>
      </c>
      <c r="D50" s="1"/>
      <c r="E50" s="2" t="s">
        <v>31</v>
      </c>
      <c r="F50" s="2">
        <v>8.1</v>
      </c>
      <c r="G50" s="2"/>
    </row>
    <row r="51" spans="2:7">
      <c r="B51" s="2" t="s">
        <v>12</v>
      </c>
      <c r="C51" s="2">
        <v>3.23</v>
      </c>
      <c r="D51" s="2"/>
      <c r="E51" s="2" t="s">
        <v>32</v>
      </c>
      <c r="F51" s="2">
        <v>10.8</v>
      </c>
      <c r="G51" s="2"/>
    </row>
    <row r="52" spans="2:7">
      <c r="B52" s="2" t="s">
        <v>13</v>
      </c>
      <c r="C52" s="2">
        <v>0.93</v>
      </c>
      <c r="D52" s="2"/>
      <c r="E52" s="2" t="s">
        <v>33</v>
      </c>
      <c r="F52" s="2">
        <v>3.22</v>
      </c>
      <c r="G52" s="2"/>
    </row>
    <row r="53" spans="2:7">
      <c r="B53" s="2" t="s">
        <v>14</v>
      </c>
      <c r="C53" s="2">
        <v>5.54</v>
      </c>
      <c r="D53" s="2"/>
    </row>
    <row r="54" spans="2:7">
      <c r="B54" s="2" t="s">
        <v>15</v>
      </c>
      <c r="C54" s="2">
        <v>6.86</v>
      </c>
      <c r="D54" s="2"/>
      <c r="E54" s="22" t="s">
        <v>16</v>
      </c>
      <c r="F54" s="23">
        <v>0.06</v>
      </c>
    </row>
    <row r="55" spans="2:7">
      <c r="B55" s="2"/>
      <c r="C55" s="1"/>
    </row>
    <row r="56" spans="2:7">
      <c r="B56" s="22" t="s">
        <v>16</v>
      </c>
      <c r="C56" s="23">
        <v>0.06</v>
      </c>
    </row>
    <row r="57" spans="2:7">
      <c r="B57" s="2"/>
    </row>
    <row r="58" spans="2:7">
      <c r="B58" s="2"/>
    </row>
    <row r="59" spans="2:7">
      <c r="B59" s="1"/>
    </row>
  </sheetData>
  <mergeCells count="1">
    <mergeCell ref="A1:K1"/>
  </mergeCells>
  <hyperlinks>
    <hyperlink ref="B34" r:id="rId1" xr:uid="{E5787BE8-F63E-B948-AD23-9FA102B2B105}"/>
  </hyperlinks>
  <pageMargins left="0" right="0" top="0" bottom="0" header="0" footer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Generelt</vt:lpstr>
      <vt:lpstr>Portefølje 1</vt:lpstr>
      <vt:lpstr>Portefølje 2</vt:lpstr>
      <vt:lpstr>Portefølje 3</vt:lpstr>
      <vt:lpstr>Portefølje 4</vt:lpstr>
      <vt:lpstr>Portefølje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R. Rolfsen</dc:creator>
  <cp:lastModifiedBy>Håkon R. Rolfsen</cp:lastModifiedBy>
  <dcterms:created xsi:type="dcterms:W3CDTF">2018-08-09T16:34:35Z</dcterms:created>
  <dcterms:modified xsi:type="dcterms:W3CDTF">2018-08-13T08:39:40Z</dcterms:modified>
</cp:coreProperties>
</file>